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CMB\External Reporting\Service Contract Inventory\2015\"/>
    </mc:Choice>
  </mc:AlternateContent>
  <workbookProtection lockStructure="1"/>
  <bookViews>
    <workbookView xWindow="0" yWindow="0" windowWidth="26412" windowHeight="10812"/>
  </bookViews>
  <sheets>
    <sheet name="Standard Format" sheetId="5" r:id="rId1"/>
    <sheet name="Standard Summary" sheetId="1" r:id="rId2"/>
  </sheets>
  <definedNames>
    <definedName name="_xlnm._FilterDatabase" localSheetId="0" hidden="1">'Standard Format'!$A$2:$R$34</definedName>
    <definedName name="_xlnm.Print_Area" localSheetId="1">'Standard Summary'!$A$1:$U$52</definedName>
    <definedName name="_xlnm.Print_Titles" localSheetId="1">'Standard Summary'!$A:$D</definedName>
  </definedNames>
  <calcPr calcId="152511"/>
</workbook>
</file>

<file path=xl/calcChain.xml><?xml version="1.0" encoding="utf-8"?>
<calcChain xmlns="http://schemas.openxmlformats.org/spreadsheetml/2006/main">
  <c r="C42" i="1" l="1"/>
  <c r="N42" i="1" l="1"/>
  <c r="M42" i="1" l="1"/>
  <c r="K42" i="1"/>
  <c r="C19" i="1" l="1"/>
  <c r="C25" i="1"/>
  <c r="C27" i="1"/>
  <c r="C44" i="1"/>
  <c r="K44" i="1" s="1"/>
  <c r="C46" i="1"/>
  <c r="C48" i="1"/>
  <c r="O35" i="5"/>
  <c r="L25" i="1" l="1"/>
  <c r="N25" i="1"/>
  <c r="C51" i="1"/>
  <c r="D25" i="1" s="1"/>
  <c r="L19" i="1"/>
  <c r="N27" i="1"/>
  <c r="M19" i="1"/>
  <c r="N19" i="1"/>
  <c r="D29" i="1" l="1"/>
  <c r="O42" i="1"/>
  <c r="D28" i="1"/>
  <c r="Q48" i="1"/>
  <c r="Q46" i="1"/>
  <c r="O25" i="1"/>
  <c r="D18" i="1"/>
  <c r="D19" i="1"/>
  <c r="D24" i="1"/>
  <c r="D26" i="1"/>
  <c r="D43" i="1"/>
  <c r="D20" i="1"/>
  <c r="D45" i="1"/>
  <c r="D47" i="1"/>
  <c r="D21" i="1"/>
  <c r="D22" i="1"/>
  <c r="D23" i="1"/>
  <c r="D42" i="1"/>
  <c r="D27" i="1"/>
  <c r="D44" i="1"/>
  <c r="D46" i="1"/>
  <c r="D48" i="1"/>
  <c r="D33" i="1"/>
  <c r="D37" i="1"/>
  <c r="D32" i="1"/>
  <c r="D38" i="1"/>
  <c r="D39" i="1"/>
  <c r="D40" i="1"/>
  <c r="D34" i="1"/>
  <c r="D35" i="1"/>
  <c r="D41" i="1"/>
  <c r="D36" i="1"/>
  <c r="D31" i="1"/>
  <c r="D30" i="1"/>
  <c r="D51" i="1" l="1"/>
</calcChain>
</file>

<file path=xl/sharedStrings.xml><?xml version="1.0" encoding="utf-8"?>
<sst xmlns="http://schemas.openxmlformats.org/spreadsheetml/2006/main" count="390" uniqueCount="149">
  <si>
    <t>Contract Type Analysis</t>
  </si>
  <si>
    <t>Competition Analysis</t>
  </si>
  <si>
    <t>Obligations</t>
  </si>
  <si>
    <t>Fixed Price</t>
  </si>
  <si>
    <t xml:space="preserve">Cost </t>
  </si>
  <si>
    <t>T&amp;M/LH</t>
  </si>
  <si>
    <t>Other</t>
  </si>
  <si>
    <t>Competed</t>
  </si>
  <si>
    <t>Not Competed</t>
  </si>
  <si>
    <t>Q1</t>
  </si>
  <si>
    <t>Q2</t>
  </si>
  <si>
    <t>Q3</t>
  </si>
  <si>
    <t>Q4</t>
  </si>
  <si>
    <t>State</t>
  </si>
  <si>
    <t>Country</t>
  </si>
  <si>
    <t>Date Signed</t>
  </si>
  <si>
    <t>Extent Competed</t>
  </si>
  <si>
    <t>Type of Contract</t>
  </si>
  <si>
    <t>Description of Requirement</t>
  </si>
  <si>
    <t>Vendor Name</t>
  </si>
  <si>
    <t>Action Obligation</t>
  </si>
  <si>
    <t>PIID</t>
  </si>
  <si>
    <t>FIRM FIXED PRICE</t>
  </si>
  <si>
    <t>WASHINGTON</t>
  </si>
  <si>
    <t>DC</t>
  </si>
  <si>
    <t>FULL AND OPEN COMPETITION</t>
  </si>
  <si>
    <t>% Total Obligations</t>
  </si>
  <si>
    <t>DUNS Number</t>
  </si>
  <si>
    <t>PSC</t>
  </si>
  <si>
    <t>Product or Service Code (PSC) Description</t>
  </si>
  <si>
    <t>Place of Performance City</t>
  </si>
  <si>
    <t>Fair Opportunity/ Limited Sources</t>
  </si>
  <si>
    <t>Funding Agency</t>
  </si>
  <si>
    <t>Contracting Department</t>
  </si>
  <si>
    <t>Contracting Agency</t>
  </si>
  <si>
    <t xml:space="preserve"> Special Interest Functions</t>
  </si>
  <si>
    <t>Biggest Percentage of Obligations</t>
  </si>
  <si>
    <t>Small Business Analysis</t>
  </si>
  <si>
    <t>Small Business</t>
  </si>
  <si>
    <t>HUBZone</t>
  </si>
  <si>
    <t>SDVOSB</t>
  </si>
  <si>
    <t>8(a) Program</t>
  </si>
  <si>
    <t>VOSB</t>
  </si>
  <si>
    <t>WOSB</t>
  </si>
  <si>
    <t>SDB</t>
  </si>
  <si>
    <t>Time of Obligation Analysis</t>
  </si>
  <si>
    <t>(as % of PSC obligations)</t>
  </si>
  <si>
    <t>R704</t>
  </si>
  <si>
    <t>USA</t>
  </si>
  <si>
    <t>AUDITING SERVICES</t>
  </si>
  <si>
    <t>GS23F8179H</t>
  </si>
  <si>
    <t>NATIONAL ENDOWMENT FOR THE ARTS</t>
  </si>
  <si>
    <t>NEA</t>
  </si>
  <si>
    <t>Appendix C: Standard Inventory Summary Format - National Endowment for the Arts</t>
  </si>
  <si>
    <t>Appendix B: Standard Inventory Format - National Endowment for the Arts</t>
  </si>
  <si>
    <t>NEAC1124</t>
  </si>
  <si>
    <t>NEAC1136</t>
  </si>
  <si>
    <t>NEAC1256</t>
  </si>
  <si>
    <t>GS-35F-0119P</t>
  </si>
  <si>
    <t>D304</t>
  </si>
  <si>
    <t>IT AND TELECOM- TELECOMMUNICATIONS AND TRANSMISSION</t>
  </si>
  <si>
    <t>R499</t>
  </si>
  <si>
    <t>D322</t>
  </si>
  <si>
    <t>IT AND TELECOM-INTERNET SERVICES</t>
  </si>
  <si>
    <t>SUPPORT- PROFESSIONAL: OTHER</t>
  </si>
  <si>
    <t>TOTAL OBLIGATIONS</t>
  </si>
  <si>
    <t>AJ72</t>
  </si>
  <si>
    <t>OPTION (FOLLOW-ON TO COMPETED ACTION)</t>
  </si>
  <si>
    <t>R&amp;D: SOCIAL SCIENCES - EXPLORATORY DEVELOPMENT</t>
  </si>
  <si>
    <t>869178517</t>
  </si>
  <si>
    <t>Regents of the University of Michigan (ICPSR)</t>
  </si>
  <si>
    <t>NEAC1409</t>
  </si>
  <si>
    <t>073133571</t>
  </si>
  <si>
    <t>NEAC1422</t>
  </si>
  <si>
    <t>8 (a) Direct Award SBA</t>
  </si>
  <si>
    <t>WYCLIFFE ENTERPRISES INC</t>
  </si>
  <si>
    <t>WALTON-THOMAS INTERNATIONAL</t>
  </si>
  <si>
    <t>NEC1442</t>
  </si>
  <si>
    <t>D302</t>
  </si>
  <si>
    <t>Y111</t>
  </si>
  <si>
    <t xml:space="preserve">CONSTRUCTION OF OFFICE BUILDINGS </t>
  </si>
  <si>
    <t>J063</t>
  </si>
  <si>
    <t>KASTLE SYTEMS</t>
  </si>
  <si>
    <t>MAINTENANCE &amp; REPAIR OF ALARM, SIGNAL &amp; SECURITY DETECTION SYSTEMS</t>
  </si>
  <si>
    <t>CONTRACTOR SHALL CONDUCT A LEADERSHIP DEVELOPEMENT PROGRAM FOR NEA . THE PURPOSE OF THIS MODIFICATION IS TO 1) ADD ADDITIONAL SERVICES TO THE DELIVERY ORDERAND 2) PROVIDE THE CORRESPONDING FUNDING.THE PURPOSE OF THIS MODIFICATION IS TO ADD FUNDING TO COVER THE ADDITIONAL TIME FOR MAKE-UP SESSIONS</t>
  </si>
  <si>
    <t>FEDERAL MANAGEMENT PARTNERS INC</t>
  </si>
  <si>
    <t>NEC1527</t>
  </si>
  <si>
    <t>EN POINTE GOV INC</t>
  </si>
  <si>
    <t xml:space="preserve">OBL REST OF CONTRACT-OFFICE 365 CLOUD SERV. CONTRACTOR SHALL PROVIDE ACCESS TO MICROSOFT OFFICE 365 CLOUD SERVICE.MOD 0002: PURPOSE OF THIS MODIFICATION IS TO CORRECT A NUMERICAL </t>
  </si>
  <si>
    <t>NEC1501</t>
  </si>
  <si>
    <t>CENTURYLINK QGS</t>
  </si>
  <si>
    <t>MOD 7: PURPOSE OF THIS MODIFICATION IS TO IMPLEMENT AN EXTENSION OF 6 MONTHS AND PROVIDE SUFFICIENT FUNDING FOR THE EXTENSION OF $86,460.66</t>
  </si>
  <si>
    <t>LEON SNEAD &amp; COMPANY, P.C.</t>
  </si>
  <si>
    <t>CELLCO PARTNERSHIP</t>
  </si>
  <si>
    <t>MOD 4: PROVIDE NATIONWIDE WIRELESS VOICE AND DATA TELECOM SVCS FOR NEA</t>
  </si>
  <si>
    <t>Mod 1, 2, 3_Install addl cabling, TV &amp; mount in room 3063 - 3046_Rooms 3063,3064 AND 3069_chg orders 1,4,5,7,8_Change orders 10-12</t>
  </si>
  <si>
    <t>INTERPERSONAL FREQUENCY LLC</t>
  </si>
  <si>
    <t>BUSINESS SMART OPS LLC</t>
  </si>
  <si>
    <t>THE CONTRACTOR SHALL PROVIDE TEMPORARY STAFFING SERVICES</t>
  </si>
  <si>
    <t>GARTNER INC</t>
  </si>
  <si>
    <t>THE CONTRACTOR SHALL ACT AS AN INDEPENDENT OBJECTIVE ADVISOR TO THE NEA CIO FOR INFORMATION TECHNOLOGY (IT) DECISION MAKING AND PLANNING.</t>
  </si>
  <si>
    <t>IVANTIS GROUP INC</t>
  </si>
  <si>
    <t>CONTRACTOR SHALL PROVIDE SHAREPOINT DEVELOPEMENT SERVICES TO MEET THE NEEDS OF THE NEA ETC.</t>
  </si>
  <si>
    <t>MIDTOWN PERSONNEL, INC</t>
  </si>
  <si>
    <t>THE CONTRACTOR SHALL PROVIDE TEMPORARY STAFFING SERVICES AS DESCRIBED IN THE INCLUDED STATEMENT OF WORK, FOR THE NEA'S OFFICE OF RESEARCH &amp; ANALYSIS</t>
  </si>
  <si>
    <t>SYSTEMS SUPPORT ALTERNATIVES INC</t>
  </si>
  <si>
    <t>DATASTRONG LLC</t>
  </si>
  <si>
    <t>CONTRACTOR SHALL DESIGN/CREATE VISUALIZATIONS OF 'ARTS DATA PROFINES' FOR THE OFFICE OF RESEARCH &amp; ANALYSIS.</t>
  </si>
  <si>
    <t>COMPUTER TEMPORARIES</t>
  </si>
  <si>
    <t>CONTRACTOR SHALL PROVIDE TEMPORARY STAFFING SERVICES IN ACCORDANCE WITH THE STATEMENT OF WORK AND ATTACHED QUOTE</t>
  </si>
  <si>
    <t>MBK ANALYTICS LLC</t>
  </si>
  <si>
    <t>CONTRACTOR SHALL EXECUTE TWO (2) COMPONENTS: THE PLANNING PHASE, DURING WHICH THE CONTRACTOR WILL DEVELOP THE SURVEY THROUGH RESEARCH, LITERATURE, INTERVIEWS WITH APPROPRIATE INDIVIDUALS, ETC.</t>
  </si>
  <si>
    <t>SOLARIS MEDIA GROUP</t>
  </si>
  <si>
    <t>CONTRACTOR SHALL PROVIDE VIDEO PRODUCTION AND SUPPORTING SERVICES TO ASSIST WITH THE NEA'S 50TH ANNIVERSARY ACTIVITIES IN ACCORDANCE WITH THE CONTRACT, 12 MILESTONE VIDEOS</t>
  </si>
  <si>
    <t>UNIVERSITY OF CALIFORNIA, SAN FRANCISCO</t>
  </si>
  <si>
    <t>CONTRACTOR SHALL PROVIDE WRITING SERVICE THAT BRINGS TECHNICAL KNOWLEDGE ABOUT STUDYING AND EVALUATING ARTS-BASED APPROACHES TO HEALTH WITHIN THE GRASP OF ARTS PRACTITIONERS AND ARTS THERAPISTS ACROSS THE COUNTRY.  ETC</t>
  </si>
  <si>
    <t>STRATEGIC COMMUNICATIONS LLC</t>
  </si>
  <si>
    <t>CONTRACTOR SHALL PROVIDE THE COMPUTER EQUIPMENT IN ACCORDANCE WITH SECTION 2.0 AND THE ATTACHED QUOTE</t>
  </si>
  <si>
    <t>PANCH RESEARCH</t>
  </si>
  <si>
    <t>CONTRACTOR SHALL CONDUCT AN ANALYSIS AND DRAFT A REPORT ON ARTS AND CULTURAL DATA FROM THE 2014 HEALTH AND RETIREMENT STUDY (HRS) AS WELL AS IDENTIFY CONTENT FOR AN ELECTRONIC ARTS DATA PROFILE.</t>
  </si>
  <si>
    <t>GOVERNMENT ACQUISITIONS   1</t>
  </si>
  <si>
    <t>CONTRACTOR SHALL PROVIDE ADOBE PRODUCTS (LICENSES) IN ACCORDANCE WITH THE ATTACHED QUOTE AND ADOBE ENTERPRISE TERM LICENSE AGREEMENT (ETLA).</t>
  </si>
  <si>
    <t>SOCIAL SCIENCE RESEARCH SERVICES MOD 3: UPDATE THE PRICING FOR OPTION YEAR 1 AND 2) EXERCISE OPTION YEAR 1.</t>
  </si>
  <si>
    <t>MOD 2: PROVIDE TEMPORARY STAFFING SERVICES. MOD 3: TO PROVIDE ADDITIONAL FUNDS FOR OVERTIME WORKED</t>
  </si>
  <si>
    <t>NEAC1509</t>
  </si>
  <si>
    <t>NEAC1510</t>
  </si>
  <si>
    <t>NEAC1512</t>
  </si>
  <si>
    <t>NEAC1532</t>
  </si>
  <si>
    <t>NEAC1536</t>
  </si>
  <si>
    <t>NEAC1539</t>
  </si>
  <si>
    <t>NEAC1545</t>
  </si>
  <si>
    <t>NEAC1552</t>
  </si>
  <si>
    <t>NEA FINANCIAL STATEMENT AUDIT. MOD 5: PROVIDE FINANCIAL &amp; PERFORMANCE AUDIT SERVIC FOR NEA POP 1 JAN  15 - 31 DEC 15</t>
  </si>
  <si>
    <t>ACCESS &amp; CONTROL SECURITY SERVICES MOD 0002: PURPOSE OF MOD IS TO 1) UPDATE PERIOD OF PERFORMANCE FOR LINE ITEM 0002 FROM THE BASE YEAR, 2) IMPLEMENT AN EXTENSION TO THE CONTRACT AND 3) EXERCISE OPTION YEAR 1.</t>
  </si>
  <si>
    <t>THE CONTRACTOR SHALL PROVIDE TECHNICAL SUPPORT TO MAKE FURTHER IMPROVEMENTS AND ADJUSTMENTS TO THE NEA WEBSITE DRUPAL 7. MOD 1, THE PURPOSE OF THIS UNILATERAL MODIFICATION IN THE FORM OF A MUTUAL AGREEMENT IS TO INCREASE HOURS TO COMPLETE TASKS OF DESIGNING 50TH ANNIVERSARY SECTION OF NEA's WEBSITE...</t>
  </si>
  <si>
    <t>NEAC1561</t>
  </si>
  <si>
    <t>NEAC1559</t>
  </si>
  <si>
    <t>NEAC1574</t>
  </si>
  <si>
    <t>NEAC1576</t>
  </si>
  <si>
    <t>NEAC1577</t>
  </si>
  <si>
    <t>NEAC1578</t>
  </si>
  <si>
    <t>IT AND TELECOM- TELECOMUNICATIONS AND TRANSMISSON</t>
  </si>
  <si>
    <t>W075</t>
  </si>
  <si>
    <t>Lease or Rental of Offices Supplies and Devices</t>
  </si>
  <si>
    <t>YEAR ONE LOGISTICS MGT - 4-1-2015 TO 3-31-2016. FY 15 - Apply IA1501</t>
  </si>
  <si>
    <t>NEAC1440</t>
  </si>
  <si>
    <t>TEMPORARY STAFFING SERVICES</t>
  </si>
  <si>
    <t>HIREONE PERSONNEL SERVICES</t>
  </si>
  <si>
    <t>NEAC1565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</si>
</sst>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409]d\-mmm\-yy;@"/>
    <numFmt numFmtId="166" formatCode="&quot;$&quot;#,##0.00;\(&quot;$&quot;#,##0.00\)"/>
  </numFmts>
  <fonts count="2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b/>
      <sz val="26"/>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b/>
      <sz val="16"/>
      <color theme="1"/>
      <name val="Calibri"/>
      <family val="2"/>
      <scheme val="minor"/>
    </font>
    <font>
      <b/>
      <i/>
      <sz val="14"/>
      <color theme="0"/>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0"/>
      <color indexed="8"/>
      <name val="Calibri"/>
      <family val="2"/>
    </font>
    <font>
      <sz val="10"/>
      <color rgb="FF000000"/>
      <name val="Calibri"/>
      <family val="2"/>
      <scheme val="minor"/>
    </font>
    <font>
      <sz val="11"/>
      <color indexed="8"/>
      <name val="Calibri"/>
      <family val="2"/>
    </font>
    <font>
      <sz val="10"/>
      <name val="Calibri"/>
      <family val="2"/>
    </font>
    <font>
      <b/>
      <sz val="11"/>
      <color theme="1"/>
      <name val="Calibri"/>
      <family val="2"/>
      <scheme val="minor"/>
    </font>
    <font>
      <sz val="11"/>
      <color indexed="8"/>
      <name val="Calibri"/>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9">
    <border>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9" fontId="4" fillId="0" borderId="0" applyFont="0" applyFill="0" applyBorder="0" applyAlignment="0" applyProtection="0"/>
    <xf numFmtId="0" fontId="5" fillId="0" borderId="0"/>
    <xf numFmtId="0" fontId="3" fillId="0" borderId="0"/>
    <xf numFmtId="44" fontId="3"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cellStyleXfs>
  <cellXfs count="193">
    <xf numFmtId="0" fontId="0" fillId="0" borderId="0" xfId="0"/>
    <xf numFmtId="0" fontId="7" fillId="0" borderId="0" xfId="0" applyFont="1" applyAlignment="1">
      <alignment wrapText="1"/>
    </xf>
    <xf numFmtId="0" fontId="2" fillId="0" borderId="0" xfId="0" applyFont="1" applyAlignment="1">
      <alignment textRotation="45" wrapText="1"/>
    </xf>
    <xf numFmtId="49" fontId="7" fillId="0" borderId="0" xfId="0" applyNumberFormat="1" applyFont="1" applyAlignment="1">
      <alignment wrapText="1"/>
    </xf>
    <xf numFmtId="0" fontId="7" fillId="0" borderId="0" xfId="0" applyFont="1" applyAlignment="1">
      <alignment horizontal="center" wrapText="1"/>
    </xf>
    <xf numFmtId="165" fontId="7" fillId="0" borderId="0" xfId="0" applyNumberFormat="1" applyFont="1" applyAlignment="1">
      <alignment horizontal="left" wrapText="1"/>
    </xf>
    <xf numFmtId="44" fontId="7" fillId="0" borderId="0" xfId="5" applyFont="1" applyAlignment="1">
      <alignment wrapText="1"/>
    </xf>
    <xf numFmtId="0" fontId="7" fillId="0" borderId="0" xfId="0" applyFont="1" applyFill="1"/>
    <xf numFmtId="0" fontId="14" fillId="0" borderId="6" xfId="0" applyFont="1" applyFill="1" applyBorder="1"/>
    <xf numFmtId="9" fontId="13" fillId="0" borderId="5" xfId="1" applyFont="1" applyFill="1" applyBorder="1" applyAlignment="1">
      <alignment horizontal="center" wrapText="1"/>
    </xf>
    <xf numFmtId="9" fontId="13" fillId="0" borderId="6" xfId="1" applyFont="1" applyFill="1" applyBorder="1" applyAlignment="1">
      <alignment horizontal="center" wrapText="1"/>
    </xf>
    <xf numFmtId="9" fontId="13" fillId="0" borderId="8" xfId="1" applyFont="1" applyFill="1" applyBorder="1" applyAlignment="1">
      <alignment horizontal="center" wrapText="1"/>
    </xf>
    <xf numFmtId="9" fontId="13" fillId="0" borderId="9" xfId="1" applyFont="1" applyFill="1" applyBorder="1" applyAlignment="1">
      <alignment horizontal="center" wrapText="1"/>
    </xf>
    <xf numFmtId="0" fontId="14" fillId="0" borderId="20" xfId="0" applyFont="1" applyFill="1" applyBorder="1"/>
    <xf numFmtId="9" fontId="14" fillId="0" borderId="19" xfId="1" applyFont="1" applyFill="1" applyBorder="1"/>
    <xf numFmtId="9" fontId="14" fillId="0" borderId="20" xfId="1" applyFont="1" applyFill="1" applyBorder="1"/>
    <xf numFmtId="9" fontId="14" fillId="0" borderId="30" xfId="1" applyFont="1" applyFill="1" applyBorder="1"/>
    <xf numFmtId="9" fontId="14" fillId="0" borderId="24" xfId="1" applyFont="1" applyFill="1" applyBorder="1"/>
    <xf numFmtId="9" fontId="14" fillId="0" borderId="27" xfId="1" applyFont="1" applyFill="1" applyBorder="1"/>
    <xf numFmtId="9" fontId="14" fillId="0" borderId="28" xfId="1" applyFont="1" applyFill="1" applyBorder="1"/>
    <xf numFmtId="9" fontId="14" fillId="0" borderId="29" xfId="1" applyFont="1" applyFill="1" applyBorder="1"/>
    <xf numFmtId="0" fontId="14" fillId="0" borderId="3" xfId="0" applyFont="1" applyFill="1" applyBorder="1"/>
    <xf numFmtId="9" fontId="14" fillId="0" borderId="2" xfId="1" applyFont="1" applyFill="1" applyBorder="1"/>
    <xf numFmtId="9" fontId="14" fillId="0" borderId="3" xfId="1" applyFont="1" applyFill="1" applyBorder="1"/>
    <xf numFmtId="9" fontId="14" fillId="0" borderId="4" xfId="1" applyFont="1" applyFill="1" applyBorder="1"/>
    <xf numFmtId="0" fontId="7" fillId="0" borderId="2" xfId="0" applyFont="1" applyFill="1" applyBorder="1"/>
    <xf numFmtId="0" fontId="7" fillId="0" borderId="3" xfId="0" applyFont="1" applyFill="1" applyBorder="1"/>
    <xf numFmtId="0" fontId="7" fillId="0" borderId="4" xfId="0" applyFont="1" applyFill="1" applyBorder="1"/>
    <xf numFmtId="9" fontId="14" fillId="0" borderId="5" xfId="1" applyFont="1" applyFill="1" applyBorder="1"/>
    <xf numFmtId="9" fontId="14" fillId="0" borderId="6" xfId="1" applyFont="1" applyFill="1" applyBorder="1"/>
    <xf numFmtId="9" fontId="14" fillId="0" borderId="22" xfId="1" applyFont="1" applyFill="1" applyBorder="1"/>
    <xf numFmtId="9" fontId="14" fillId="0" borderId="21" xfId="1" applyFont="1" applyFill="1" applyBorder="1"/>
    <xf numFmtId="9" fontId="7" fillId="0" borderId="5" xfId="1" applyFont="1" applyFill="1" applyBorder="1"/>
    <xf numFmtId="9" fontId="7" fillId="0" borderId="6" xfId="1" applyFont="1" applyFill="1" applyBorder="1"/>
    <xf numFmtId="9" fontId="7" fillId="0" borderId="8" xfId="1" applyFont="1" applyFill="1" applyBorder="1"/>
    <xf numFmtId="9" fontId="14" fillId="0" borderId="8" xfId="1" applyFont="1" applyFill="1" applyBorder="1"/>
    <xf numFmtId="9" fontId="14" fillId="0" borderId="11" xfId="1" applyFont="1" applyFill="1" applyBorder="1"/>
    <xf numFmtId="9" fontId="14" fillId="0" borderId="13" xfId="1" applyFont="1" applyFill="1" applyBorder="1"/>
    <xf numFmtId="9" fontId="14" fillId="0" borderId="9" xfId="1" applyFont="1" applyFill="1" applyBorder="1"/>
    <xf numFmtId="0" fontId="14" fillId="0" borderId="15" xfId="0" applyFont="1" applyFill="1" applyBorder="1"/>
    <xf numFmtId="9" fontId="14" fillId="0" borderId="14" xfId="1" applyFont="1" applyFill="1" applyBorder="1"/>
    <xf numFmtId="9" fontId="14" fillId="0" borderId="15" xfId="1" applyFont="1" applyFill="1" applyBorder="1"/>
    <xf numFmtId="9" fontId="14" fillId="0" borderId="17" xfId="1" applyFont="1" applyFill="1" applyBorder="1"/>
    <xf numFmtId="9" fontId="7" fillId="0" borderId="14" xfId="1" applyFont="1" applyFill="1" applyBorder="1"/>
    <xf numFmtId="9" fontId="7" fillId="0" borderId="15" xfId="1" applyFont="1" applyFill="1" applyBorder="1"/>
    <xf numFmtId="9" fontId="7" fillId="0" borderId="17" xfId="1" applyFont="1" applyFill="1" applyBorder="1"/>
    <xf numFmtId="0" fontId="13" fillId="0" borderId="5" xfId="0" applyFont="1" applyFill="1" applyBorder="1" applyAlignment="1">
      <alignment horizontal="left"/>
    </xf>
    <xf numFmtId="0" fontId="14" fillId="0" borderId="19" xfId="0" applyFont="1" applyFill="1" applyBorder="1" applyAlignment="1">
      <alignment horizontal="left"/>
    </xf>
    <xf numFmtId="0" fontId="13" fillId="0" borderId="2" xfId="0" applyFont="1" applyFill="1" applyBorder="1" applyAlignment="1">
      <alignment horizontal="left"/>
    </xf>
    <xf numFmtId="0" fontId="14" fillId="0" borderId="5" xfId="0" applyFont="1" applyFill="1" applyBorder="1" applyAlignment="1">
      <alignment horizontal="left"/>
    </xf>
    <xf numFmtId="0" fontId="14" fillId="0" borderId="14" xfId="0" applyFont="1" applyFill="1" applyBorder="1" applyAlignment="1">
      <alignment horizontal="left"/>
    </xf>
    <xf numFmtId="0" fontId="7" fillId="0" borderId="5" xfId="0" applyFont="1" applyBorder="1" applyAlignment="1">
      <alignment horizontal="left" wrapText="1"/>
    </xf>
    <xf numFmtId="0" fontId="7" fillId="0" borderId="0" xfId="0" applyFont="1" applyFill="1" applyAlignment="1">
      <alignment horizontal="left"/>
    </xf>
    <xf numFmtId="44" fontId="13" fillId="0" borderId="6" xfId="5" applyFont="1" applyFill="1" applyBorder="1" applyAlignment="1">
      <alignment horizontal="center" wrapText="1"/>
    </xf>
    <xf numFmtId="44" fontId="14" fillId="0" borderId="20" xfId="5" applyFont="1" applyFill="1" applyBorder="1"/>
    <xf numFmtId="44" fontId="14" fillId="0" borderId="3" xfId="5" applyFont="1" applyFill="1" applyBorder="1"/>
    <xf numFmtId="44" fontId="14" fillId="0" borderId="6" xfId="5" applyFont="1" applyFill="1" applyBorder="1"/>
    <xf numFmtId="44" fontId="14" fillId="0" borderId="12" xfId="5" applyFont="1" applyFill="1" applyBorder="1"/>
    <xf numFmtId="44" fontId="14" fillId="0" borderId="16" xfId="5" applyFont="1" applyFill="1" applyBorder="1"/>
    <xf numFmtId="44" fontId="7" fillId="0" borderId="0" xfId="5" applyFont="1" applyFill="1"/>
    <xf numFmtId="44" fontId="8" fillId="0" borderId="6" xfId="5" applyFont="1" applyFill="1" applyBorder="1" applyAlignment="1">
      <alignment horizontal="left" wrapText="1"/>
    </xf>
    <xf numFmtId="10" fontId="7" fillId="0" borderId="0" xfId="0" applyNumberFormat="1" applyFont="1" applyFill="1"/>
    <xf numFmtId="10" fontId="10" fillId="0" borderId="0" xfId="0" applyNumberFormat="1" applyFont="1" applyFill="1"/>
    <xf numFmtId="10" fontId="13" fillId="0" borderId="10" xfId="0" applyNumberFormat="1" applyFont="1" applyFill="1" applyBorder="1" applyAlignment="1">
      <alignment horizontal="center" wrapText="1"/>
    </xf>
    <xf numFmtId="10" fontId="14" fillId="0" borderId="23" xfId="0" applyNumberFormat="1" applyFont="1" applyFill="1" applyBorder="1"/>
    <xf numFmtId="10" fontId="14" fillId="0" borderId="4" xfId="0" applyNumberFormat="1" applyFont="1" applyFill="1" applyBorder="1"/>
    <xf numFmtId="10" fontId="14" fillId="0" borderId="22" xfId="0" applyNumberFormat="1" applyFont="1" applyFill="1" applyBorder="1"/>
    <xf numFmtId="10" fontId="14" fillId="0" borderId="13" xfId="1" applyNumberFormat="1" applyFont="1" applyFill="1" applyBorder="1"/>
    <xf numFmtId="10" fontId="14" fillId="0" borderId="8" xfId="1" applyNumberFormat="1" applyFont="1" applyFill="1" applyBorder="1"/>
    <xf numFmtId="10" fontId="14" fillId="0" borderId="17" xfId="1" applyNumberFormat="1" applyFont="1" applyFill="1" applyBorder="1"/>
    <xf numFmtId="10" fontId="7" fillId="0" borderId="6" xfId="1" applyNumberFormat="1" applyFont="1" applyFill="1" applyBorder="1" applyAlignment="1">
      <alignment horizontal="center"/>
    </xf>
    <xf numFmtId="9" fontId="7" fillId="0" borderId="6" xfId="1" applyFont="1" applyFill="1" applyBorder="1" applyAlignment="1">
      <alignment horizontal="center"/>
    </xf>
    <xf numFmtId="0" fontId="7" fillId="0" borderId="6" xfId="0" applyFont="1" applyBorder="1" applyAlignment="1">
      <alignment horizontal="left" wrapText="1"/>
    </xf>
    <xf numFmtId="10" fontId="9" fillId="4" borderId="33" xfId="5" applyNumberFormat="1" applyFont="1" applyFill="1" applyBorder="1" applyAlignment="1">
      <alignment horizontal="center" wrapText="1"/>
    </xf>
    <xf numFmtId="10" fontId="10" fillId="4" borderId="33" xfId="1" applyNumberFormat="1" applyFont="1" applyFill="1" applyBorder="1" applyAlignment="1">
      <alignment horizontal="center"/>
    </xf>
    <xf numFmtId="0" fontId="7" fillId="0" borderId="6" xfId="0" applyFont="1" applyBorder="1" applyAlignment="1">
      <alignment horizontal="left"/>
    </xf>
    <xf numFmtId="10" fontId="7" fillId="0" borderId="28" xfId="1" applyNumberFormat="1" applyFont="1" applyFill="1" applyBorder="1" applyAlignment="1">
      <alignment horizontal="center"/>
    </xf>
    <xf numFmtId="9" fontId="7" fillId="0" borderId="28" xfId="1" applyFont="1" applyFill="1" applyBorder="1" applyAlignment="1">
      <alignment horizontal="center"/>
    </xf>
    <xf numFmtId="44" fontId="10" fillId="4" borderId="37" xfId="5" applyFont="1" applyFill="1" applyBorder="1" applyAlignment="1">
      <alignment wrapText="1"/>
    </xf>
    <xf numFmtId="10" fontId="10" fillId="4" borderId="37" xfId="5" applyNumberFormat="1" applyFont="1" applyFill="1" applyBorder="1" applyAlignment="1">
      <alignment horizontal="center" wrapText="1"/>
    </xf>
    <xf numFmtId="10" fontId="7" fillId="4" borderId="37" xfId="1" applyNumberFormat="1" applyFont="1" applyFill="1" applyBorder="1" applyAlignment="1">
      <alignment horizontal="center"/>
    </xf>
    <xf numFmtId="164" fontId="10" fillId="0" borderId="21" xfId="0" applyNumberFormat="1" applyFont="1" applyFill="1" applyBorder="1" applyAlignment="1">
      <alignment horizontal="left"/>
    </xf>
    <xf numFmtId="164" fontId="10" fillId="0" borderId="0" xfId="0" applyNumberFormat="1" applyFont="1" applyFill="1" applyBorder="1" applyAlignment="1">
      <alignment horizontal="left"/>
    </xf>
    <xf numFmtId="44" fontId="10" fillId="0" borderId="0" xfId="5" applyFont="1" applyFill="1" applyBorder="1" applyAlignment="1">
      <alignment horizontal="left"/>
    </xf>
    <xf numFmtId="10" fontId="10" fillId="0" borderId="0" xfId="0" applyNumberFormat="1" applyFont="1" applyFill="1" applyBorder="1" applyAlignment="1">
      <alignment horizontal="left"/>
    </xf>
    <xf numFmtId="10" fontId="10" fillId="0" borderId="0" xfId="5" applyNumberFormat="1" applyFont="1" applyFill="1" applyBorder="1" applyAlignment="1">
      <alignment horizontal="left"/>
    </xf>
    <xf numFmtId="0" fontId="0" fillId="0" borderId="0" xfId="0" applyAlignment="1"/>
    <xf numFmtId="0" fontId="0" fillId="0" borderId="0" xfId="0"/>
    <xf numFmtId="0" fontId="7" fillId="0" borderId="0" xfId="0" applyFont="1" applyAlignment="1">
      <alignment wrapText="1"/>
    </xf>
    <xf numFmtId="0" fontId="1" fillId="0" borderId="0" xfId="0" applyFont="1" applyAlignment="1">
      <alignment textRotation="45" wrapText="1"/>
    </xf>
    <xf numFmtId="0" fontId="8" fillId="0" borderId="5" xfId="0" applyFont="1" applyFill="1" applyBorder="1" applyAlignment="1">
      <alignment horizontal="left" wrapText="1"/>
    </xf>
    <xf numFmtId="0" fontId="8" fillId="0" borderId="6" xfId="0" applyFont="1" applyFill="1" applyBorder="1" applyAlignment="1">
      <alignment horizontal="left" wrapText="1"/>
    </xf>
    <xf numFmtId="0" fontId="8" fillId="0" borderId="6" xfId="0" applyFont="1" applyFill="1" applyBorder="1" applyAlignment="1">
      <alignment horizontal="left" vertical="top" wrapText="1"/>
    </xf>
    <xf numFmtId="0" fontId="7" fillId="0" borderId="6" xfId="0" applyFont="1" applyFill="1" applyBorder="1" applyAlignment="1">
      <alignment horizontal="left" wrapText="1"/>
    </xf>
    <xf numFmtId="165" fontId="7" fillId="4" borderId="6" xfId="0" applyNumberFormat="1" applyFont="1" applyFill="1" applyBorder="1" applyAlignment="1">
      <alignment horizontal="left" wrapText="1"/>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44" fontId="7" fillId="4" borderId="6" xfId="5" applyFont="1" applyFill="1" applyBorder="1" applyAlignment="1">
      <alignment horizontal="left" wrapText="1"/>
    </xf>
    <xf numFmtId="49" fontId="7" fillId="4" borderId="8" xfId="0" applyNumberFormat="1" applyFont="1" applyFill="1" applyBorder="1" applyAlignment="1">
      <alignment horizontal="left" wrapText="1"/>
    </xf>
    <xf numFmtId="0" fontId="8" fillId="0" borderId="6" xfId="0" applyFont="1" applyFill="1" applyBorder="1" applyAlignment="1">
      <alignment horizontal="left"/>
    </xf>
    <xf numFmtId="49" fontId="8" fillId="0" borderId="8" xfId="0" applyNumberFormat="1" applyFont="1" applyFill="1" applyBorder="1" applyAlignment="1">
      <alignment horizontal="left" wrapText="1"/>
    </xf>
    <xf numFmtId="0" fontId="7" fillId="0" borderId="8" xfId="0" applyFont="1" applyBorder="1" applyAlignment="1">
      <alignment horizontal="left" wrapText="1"/>
    </xf>
    <xf numFmtId="0" fontId="7" fillId="4" borderId="6" xfId="0" applyFont="1" applyFill="1" applyBorder="1" applyAlignment="1">
      <alignment horizontal="left"/>
    </xf>
    <xf numFmtId="0" fontId="7" fillId="4" borderId="8" xfId="0" applyFont="1" applyFill="1" applyBorder="1" applyAlignment="1">
      <alignment horizontal="left" wrapText="1"/>
    </xf>
    <xf numFmtId="0" fontId="18" fillId="0" borderId="6" xfId="2" applyFont="1" applyFill="1" applyBorder="1" applyAlignment="1">
      <alignment horizontal="left"/>
    </xf>
    <xf numFmtId="44" fontId="7" fillId="0" borderId="6" xfId="5" applyFont="1" applyBorder="1" applyAlignment="1">
      <alignment horizontal="left"/>
    </xf>
    <xf numFmtId="0" fontId="7" fillId="0" borderId="8" xfId="0" applyFont="1" applyBorder="1" applyAlignment="1">
      <alignment horizontal="left"/>
    </xf>
    <xf numFmtId="0" fontId="0" fillId="0" borderId="6" xfId="0" applyBorder="1" applyAlignment="1">
      <alignment horizontal="left" wrapText="1"/>
    </xf>
    <xf numFmtId="44" fontId="16" fillId="0" borderId="6" xfId="5" applyFont="1" applyFill="1" applyBorder="1" applyAlignment="1">
      <alignment horizontal="left" wrapText="1"/>
    </xf>
    <xf numFmtId="0" fontId="20" fillId="0" borderId="20" xfId="0" applyFont="1" applyFill="1" applyBorder="1" applyAlignment="1">
      <alignment horizontal="center" vertical="center" textRotation="45" wrapText="1"/>
    </xf>
    <xf numFmtId="165" fontId="20" fillId="0" borderId="20" xfId="0" applyNumberFormat="1" applyFont="1" applyFill="1" applyBorder="1" applyAlignment="1">
      <alignment horizontal="left" vertical="center" textRotation="45" wrapText="1"/>
    </xf>
    <xf numFmtId="0" fontId="20" fillId="0" borderId="23" xfId="0" applyFont="1" applyFill="1" applyBorder="1" applyAlignment="1">
      <alignment horizontal="center" vertical="center" textRotation="45" wrapText="1"/>
    </xf>
    <xf numFmtId="44" fontId="20" fillId="0" borderId="31" xfId="5" applyFont="1" applyFill="1" applyBorder="1" applyAlignment="1">
      <alignment horizontal="center" vertical="center" textRotation="45" wrapText="1"/>
    </xf>
    <xf numFmtId="0" fontId="20" fillId="0" borderId="1" xfId="0" applyFont="1" applyFill="1" applyBorder="1" applyAlignment="1">
      <alignment horizontal="center" vertical="center" textRotation="45" wrapText="1"/>
    </xf>
    <xf numFmtId="49" fontId="20" fillId="0" borderId="30" xfId="0" applyNumberFormat="1" applyFont="1" applyFill="1" applyBorder="1" applyAlignment="1">
      <alignment horizontal="center" vertical="center" textRotation="45" wrapText="1"/>
    </xf>
    <xf numFmtId="0" fontId="20" fillId="0" borderId="19" xfId="0" applyFont="1" applyFill="1" applyBorder="1" applyAlignment="1">
      <alignment vertical="center" textRotation="45" wrapText="1"/>
    </xf>
    <xf numFmtId="0" fontId="20" fillId="0" borderId="0" xfId="0" applyFont="1" applyAlignment="1">
      <alignment textRotation="45" wrapText="1"/>
    </xf>
    <xf numFmtId="0" fontId="10" fillId="5" borderId="32" xfId="0" applyFont="1" applyFill="1" applyBorder="1" applyAlignment="1">
      <alignment horizontal="right"/>
    </xf>
    <xf numFmtId="0" fontId="10" fillId="4" borderId="32" xfId="0" applyFont="1" applyFill="1" applyBorder="1" applyAlignment="1">
      <alignment horizontal="right"/>
    </xf>
    <xf numFmtId="0" fontId="19" fillId="0" borderId="6" xfId="0" applyFont="1" applyBorder="1" applyAlignment="1">
      <alignment horizontal="left" wrapText="1"/>
    </xf>
    <xf numFmtId="0" fontId="17" fillId="0" borderId="6" xfId="0" applyFont="1" applyBorder="1" applyAlignment="1">
      <alignment horizontal="left" wrapText="1"/>
    </xf>
    <xf numFmtId="0" fontId="16" fillId="0" borderId="6" xfId="2" applyFont="1" applyFill="1" applyBorder="1" applyAlignment="1">
      <alignment horizontal="left"/>
    </xf>
    <xf numFmtId="0" fontId="21" fillId="0" borderId="6" xfId="2" applyFont="1" applyFill="1" applyBorder="1" applyAlignment="1"/>
    <xf numFmtId="166" fontId="21" fillId="0" borderId="6" xfId="2" applyNumberFormat="1" applyFont="1" applyFill="1" applyBorder="1" applyAlignment="1">
      <alignment horizontal="right"/>
    </xf>
    <xf numFmtId="0" fontId="0" fillId="0" borderId="0" xfId="0" applyBorder="1"/>
    <xf numFmtId="0" fontId="18" fillId="0" borderId="6" xfId="2" applyFont="1" applyFill="1" applyBorder="1" applyAlignment="1"/>
    <xf numFmtId="0" fontId="8" fillId="2" borderId="6" xfId="0" applyFont="1" applyFill="1" applyBorder="1" applyAlignment="1">
      <alignment horizontal="left"/>
    </xf>
    <xf numFmtId="0" fontId="19" fillId="2" borderId="6" xfId="0" applyFont="1" applyFill="1" applyBorder="1" applyAlignment="1">
      <alignment horizontal="left" wrapText="1"/>
    </xf>
    <xf numFmtId="0" fontId="7" fillId="0" borderId="8" xfId="0" applyFont="1" applyFill="1" applyBorder="1" applyAlignment="1">
      <alignment horizontal="left" wrapText="1"/>
    </xf>
    <xf numFmtId="166" fontId="10" fillId="4" borderId="36" xfId="5" applyNumberFormat="1" applyFont="1" applyFill="1" applyBorder="1" applyAlignment="1">
      <alignment wrapText="1"/>
    </xf>
    <xf numFmtId="10" fontId="7" fillId="0" borderId="0" xfId="0" applyNumberFormat="1" applyFont="1" applyFill="1" applyBorder="1" applyAlignment="1">
      <alignment horizontal="left" wrapText="1"/>
    </xf>
    <xf numFmtId="10" fontId="7" fillId="0" borderId="0" xfId="0" applyNumberFormat="1" applyFont="1" applyFill="1" applyBorder="1" applyAlignment="1">
      <alignment wrapText="1"/>
    </xf>
    <xf numFmtId="44" fontId="10" fillId="0" borderId="0" xfId="5" applyFont="1" applyFill="1" applyBorder="1" applyAlignment="1">
      <alignment wrapText="1"/>
    </xf>
    <xf numFmtId="10" fontId="10" fillId="0" borderId="0" xfId="5" applyNumberFormat="1" applyFont="1" applyFill="1" applyBorder="1" applyAlignment="1">
      <alignment horizontal="center" wrapText="1"/>
    </xf>
    <xf numFmtId="10" fontId="7" fillId="0" borderId="0" xfId="1" applyNumberFormat="1" applyFont="1" applyFill="1" applyBorder="1" applyAlignment="1">
      <alignment horizontal="center"/>
    </xf>
    <xf numFmtId="0" fontId="7" fillId="0" borderId="0" xfId="0" applyFont="1" applyFill="1" applyBorder="1"/>
    <xf numFmtId="166" fontId="10" fillId="5" borderId="36" xfId="5" applyNumberFormat="1" applyFont="1" applyFill="1" applyBorder="1" applyAlignment="1">
      <alignment horizontal="left"/>
    </xf>
    <xf numFmtId="166" fontId="10" fillId="4" borderId="37" xfId="5" applyNumberFormat="1" applyFont="1" applyFill="1" applyBorder="1" applyAlignment="1">
      <alignment wrapText="1"/>
    </xf>
    <xf numFmtId="165" fontId="8" fillId="0" borderId="6" xfId="0" applyNumberFormat="1" applyFont="1" applyFill="1" applyBorder="1" applyAlignment="1">
      <alignment horizontal="left" wrapText="1"/>
    </xf>
    <xf numFmtId="165" fontId="7" fillId="0" borderId="6" xfId="0" applyNumberFormat="1" applyFont="1" applyFill="1" applyBorder="1" applyAlignment="1">
      <alignment horizontal="left" wrapText="1"/>
    </xf>
    <xf numFmtId="165" fontId="7" fillId="0" borderId="6" xfId="0" applyNumberFormat="1" applyFont="1" applyFill="1" applyBorder="1" applyAlignment="1">
      <alignment horizontal="left"/>
    </xf>
    <xf numFmtId="165" fontId="8" fillId="0" borderId="6" xfId="2" applyNumberFormat="1" applyFont="1" applyFill="1" applyBorder="1" applyAlignment="1">
      <alignment horizontal="left"/>
    </xf>
    <xf numFmtId="10" fontId="10" fillId="5" borderId="38" xfId="5" applyNumberFormat="1" applyFont="1" applyFill="1" applyBorder="1" applyAlignment="1">
      <alignment horizontal="center" wrapText="1"/>
    </xf>
    <xf numFmtId="0" fontId="8" fillId="0" borderId="2" xfId="0" applyFont="1" applyFill="1" applyBorder="1" applyAlignment="1">
      <alignment horizontal="left" wrapText="1"/>
    </xf>
    <xf numFmtId="0" fontId="7" fillId="0" borderId="3" xfId="0" applyFont="1" applyFill="1" applyBorder="1" applyAlignment="1">
      <alignment horizontal="left" wrapText="1"/>
    </xf>
    <xf numFmtId="0" fontId="8" fillId="0" borderId="3" xfId="0" applyFont="1" applyFill="1" applyBorder="1" applyAlignment="1">
      <alignment horizontal="left"/>
    </xf>
    <xf numFmtId="0" fontId="8" fillId="0" borderId="3" xfId="0" applyFont="1" applyFill="1" applyBorder="1" applyAlignment="1">
      <alignment horizontal="left" wrapText="1"/>
    </xf>
    <xf numFmtId="165" fontId="8" fillId="0" borderId="3" xfId="0" applyNumberFormat="1" applyFont="1" applyFill="1" applyBorder="1" applyAlignment="1">
      <alignment horizontal="left" wrapText="1"/>
    </xf>
    <xf numFmtId="0" fontId="7" fillId="0" borderId="3" xfId="0" applyFont="1" applyBorder="1" applyAlignment="1">
      <alignment horizontal="left" wrapText="1"/>
    </xf>
    <xf numFmtId="166" fontId="21" fillId="0" borderId="3" xfId="2" applyNumberFormat="1" applyFont="1" applyFill="1" applyBorder="1" applyAlignment="1">
      <alignment horizontal="right"/>
    </xf>
    <xf numFmtId="0" fontId="21" fillId="0" borderId="3" xfId="2" applyFont="1" applyFill="1" applyBorder="1" applyAlignment="1"/>
    <xf numFmtId="49" fontId="8" fillId="0" borderId="4" xfId="0" applyNumberFormat="1" applyFont="1" applyFill="1" applyBorder="1" applyAlignment="1">
      <alignment horizontal="left" wrapText="1"/>
    </xf>
    <xf numFmtId="0" fontId="7" fillId="2" borderId="5" xfId="0" applyFont="1" applyFill="1" applyBorder="1" applyAlignment="1">
      <alignment horizontal="left" wrapText="1"/>
    </xf>
    <xf numFmtId="0" fontId="7" fillId="0" borderId="8" xfId="0" applyFont="1" applyFill="1" applyBorder="1" applyAlignment="1">
      <alignment horizontal="left"/>
    </xf>
    <xf numFmtId="0" fontId="7" fillId="2" borderId="8" xfId="0" applyFont="1" applyFill="1" applyBorder="1" applyAlignment="1">
      <alignment horizontal="left"/>
    </xf>
    <xf numFmtId="0" fontId="7" fillId="2" borderId="14" xfId="0" applyFont="1" applyFill="1" applyBorder="1" applyAlignment="1">
      <alignment horizontal="left" wrapText="1"/>
    </xf>
    <xf numFmtId="0" fontId="19" fillId="2" borderId="15" xfId="0" applyFont="1" applyFill="1" applyBorder="1" applyAlignment="1">
      <alignment horizontal="left" wrapText="1"/>
    </xf>
    <xf numFmtId="0" fontId="8" fillId="0" borderId="15" xfId="0" applyFont="1" applyFill="1" applyBorder="1" applyAlignment="1">
      <alignment horizontal="left"/>
    </xf>
    <xf numFmtId="0" fontId="8" fillId="0" borderId="15" xfId="0" applyFont="1" applyFill="1" applyBorder="1" applyAlignment="1">
      <alignment horizontal="left" wrapText="1"/>
    </xf>
    <xf numFmtId="165" fontId="7" fillId="2" borderId="15" xfId="0" applyNumberFormat="1" applyFont="1" applyFill="1" applyBorder="1" applyAlignment="1">
      <alignment horizontal="left"/>
    </xf>
    <xf numFmtId="0" fontId="21" fillId="0" borderId="15" xfId="2" applyFont="1" applyFill="1" applyBorder="1" applyAlignment="1"/>
    <xf numFmtId="44" fontId="7" fillId="0" borderId="15" xfId="5" applyFont="1" applyBorder="1" applyAlignment="1">
      <alignment horizontal="left"/>
    </xf>
    <xf numFmtId="0" fontId="7" fillId="2" borderId="17" xfId="0" applyFont="1" applyFill="1" applyBorder="1" applyAlignment="1">
      <alignment horizontal="left"/>
    </xf>
    <xf numFmtId="44" fontId="7" fillId="4" borderId="37" xfId="5" applyFont="1" applyFill="1" applyBorder="1" applyAlignment="1">
      <alignment wrapText="1"/>
    </xf>
    <xf numFmtId="10" fontId="7" fillId="4" borderId="37" xfId="5" applyNumberFormat="1" applyFont="1" applyFill="1" applyBorder="1" applyAlignment="1">
      <alignment horizontal="center" wrapText="1"/>
    </xf>
    <xf numFmtId="10" fontId="10" fillId="4" borderId="37" xfId="1" applyNumberFormat="1" applyFont="1" applyFill="1" applyBorder="1" applyAlignment="1">
      <alignment horizontal="center"/>
    </xf>
    <xf numFmtId="0" fontId="7" fillId="0" borderId="5" xfId="0" applyFont="1" applyFill="1" applyBorder="1" applyAlignment="1">
      <alignment horizontal="left" wrapText="1"/>
    </xf>
    <xf numFmtId="0" fontId="7" fillId="0" borderId="6" xfId="0" applyFont="1" applyFill="1" applyBorder="1" applyAlignment="1">
      <alignment horizontal="left"/>
    </xf>
    <xf numFmtId="44" fontId="7" fillId="0" borderId="6" xfId="5" applyFont="1" applyFill="1" applyBorder="1" applyAlignment="1">
      <alignment horizontal="left" wrapText="1"/>
    </xf>
    <xf numFmtId="0" fontId="0" fillId="0" borderId="0" xfId="0" applyFill="1"/>
    <xf numFmtId="0" fontId="7" fillId="0" borderId="0" xfId="0" applyFont="1" applyFill="1" applyAlignment="1">
      <alignment wrapText="1"/>
    </xf>
    <xf numFmtId="0" fontId="6" fillId="0" borderId="18" xfId="0" applyFont="1" applyFill="1" applyBorder="1" applyAlignment="1">
      <alignment horizontal="left" wrapText="1"/>
    </xf>
    <xf numFmtId="164" fontId="15" fillId="3" borderId="34" xfId="0" applyNumberFormat="1" applyFont="1" applyFill="1" applyBorder="1" applyAlignment="1">
      <alignment horizontal="left"/>
    </xf>
    <xf numFmtId="164" fontId="15" fillId="3" borderId="1" xfId="0" applyNumberFormat="1" applyFont="1" applyFill="1" applyBorder="1" applyAlignment="1">
      <alignment horizontal="left"/>
    </xf>
    <xf numFmtId="164" fontId="15" fillId="3" borderId="35" xfId="0" applyNumberFormat="1" applyFont="1" applyFill="1" applyBorder="1" applyAlignment="1">
      <alignment horizontal="left"/>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9" fontId="13" fillId="0" borderId="5" xfId="1" applyFont="1" applyFill="1" applyBorder="1" applyAlignment="1">
      <alignment horizontal="center"/>
    </xf>
    <xf numFmtId="9" fontId="13" fillId="0" borderId="6" xfId="1" applyFont="1" applyFill="1" applyBorder="1" applyAlignment="1">
      <alignment horizontal="center"/>
    </xf>
    <xf numFmtId="9" fontId="13" fillId="0" borderId="8" xfId="1" applyFont="1" applyFill="1" applyBorder="1" applyAlignment="1">
      <alignment horizontal="center"/>
    </xf>
    <xf numFmtId="0" fontId="13" fillId="0" borderId="11" xfId="0" applyFont="1" applyFill="1" applyBorder="1" applyAlignment="1">
      <alignment horizontal="center" wrapText="1"/>
    </xf>
    <xf numFmtId="0" fontId="13" fillId="0" borderId="9" xfId="0" applyFont="1" applyFill="1" applyBorder="1" applyAlignment="1">
      <alignment horizontal="center" wrapText="1"/>
    </xf>
    <xf numFmtId="0" fontId="11" fillId="0" borderId="0" xfId="0" applyFont="1" applyFill="1" applyBorder="1" applyAlignment="1">
      <alignment horizontal="left"/>
    </xf>
    <xf numFmtId="0" fontId="12" fillId="0" borderId="25" xfId="0" applyFont="1" applyFill="1" applyBorder="1" applyAlignment="1">
      <alignment horizontal="left"/>
    </xf>
    <xf numFmtId="0" fontId="12" fillId="0" borderId="26" xfId="0" applyFont="1" applyFill="1" applyBorder="1" applyAlignment="1">
      <alignment horizontal="left"/>
    </xf>
    <xf numFmtId="0" fontId="13" fillId="0" borderId="1" xfId="0" applyFont="1" applyFill="1" applyBorder="1" applyAlignment="1">
      <alignment horizontal="center"/>
    </xf>
    <xf numFmtId="0" fontId="13" fillId="0" borderId="7" xfId="0" applyFont="1" applyFill="1" applyBorder="1" applyAlignment="1">
      <alignment horizontal="center"/>
    </xf>
    <xf numFmtId="9" fontId="13" fillId="0" borderId="2" xfId="1" applyFont="1" applyFill="1" applyBorder="1" applyAlignment="1">
      <alignment horizontal="center"/>
    </xf>
    <xf numFmtId="9" fontId="13" fillId="0" borderId="3" xfId="1" applyFont="1" applyFill="1" applyBorder="1" applyAlignment="1">
      <alignment horizontal="center"/>
    </xf>
    <xf numFmtId="9" fontId="13" fillId="0" borderId="4" xfId="1" applyFont="1" applyFill="1" applyBorder="1" applyAlignment="1">
      <alignment horizontal="center"/>
    </xf>
    <xf numFmtId="9" fontId="13" fillId="0" borderId="26" xfId="1" applyFont="1" applyFill="1" applyBorder="1" applyAlignment="1">
      <alignment horizontal="center"/>
    </xf>
    <xf numFmtId="9" fontId="13" fillId="0" borderId="9" xfId="1" applyFont="1" applyFill="1" applyBorder="1" applyAlignment="1">
      <alignment horizontal="center"/>
    </xf>
  </cellXfs>
  <cellStyles count="8">
    <cellStyle name="Currency" xfId="5" builtinId="4"/>
    <cellStyle name="Currency 2" xfId="4"/>
    <cellStyle name="Currency 2 2" xfId="7"/>
    <cellStyle name="Normal" xfId="0" builtinId="0"/>
    <cellStyle name="Normal 2" xfId="3"/>
    <cellStyle name="Normal 2 2" xfId="6"/>
    <cellStyle name="Normal_Sheet1"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N35"/>
  <sheetViews>
    <sheetView tabSelected="1" topLeftCell="F1" zoomScale="85" zoomScaleNormal="85" workbookViewId="0">
      <pane ySplit="2" topLeftCell="A3" activePane="bottomLeft" state="frozen"/>
      <selection pane="bottomLeft" activeCell="F33" sqref="A33:XFD33"/>
    </sheetView>
  </sheetViews>
  <sheetFormatPr defaultColWidth="9.109375" defaultRowHeight="13.8" x14ac:dyDescent="0.3"/>
  <cols>
    <col min="1" max="1" width="7.88671875" style="88" bestFit="1" customWidth="1"/>
    <col min="2" max="2" width="35.5546875" style="1" bestFit="1" customWidth="1"/>
    <col min="3" max="3" width="31.44140625" style="1" bestFit="1" customWidth="1"/>
    <col min="4" max="4" width="12.44140625" style="4" bestFit="1" customWidth="1"/>
    <col min="5" max="5" width="10.5546875" style="4" bestFit="1" customWidth="1"/>
    <col min="6" max="6" width="11.88671875" style="1" bestFit="1" customWidth="1"/>
    <col min="7" max="8" width="10.5546875" style="1" bestFit="1" customWidth="1"/>
    <col min="9" max="9" width="9.5546875" style="5" bestFit="1" customWidth="1"/>
    <col min="10" max="10" width="20" style="1" bestFit="1" customWidth="1"/>
    <col min="11" max="11" width="10.5546875" style="1" bestFit="1" customWidth="1"/>
    <col min="12" max="12" width="14.88671875" style="1" bestFit="1" customWidth="1"/>
    <col min="13" max="13" width="66.88671875" style="1" customWidth="1"/>
    <col min="14" max="14" width="41.5546875" style="1" bestFit="1" customWidth="1"/>
    <col min="15" max="15" width="12.6640625" style="6" bestFit="1" customWidth="1"/>
    <col min="16" max="16" width="10.5546875" style="1" bestFit="1" customWidth="1"/>
    <col min="17" max="17" width="12.109375" style="1" bestFit="1" customWidth="1"/>
    <col min="18" max="18" width="10.5546875" style="3" bestFit="1" customWidth="1"/>
    <col min="19" max="22" width="0" style="1" hidden="1" customWidth="1"/>
    <col min="23" max="23" width="5.5546875" style="1" bestFit="1" customWidth="1"/>
    <col min="24" max="16384" width="9.109375" style="1"/>
  </cols>
  <sheetData>
    <row r="1" spans="1:40" ht="34.5" customHeight="1" thickBot="1" x14ac:dyDescent="0.7">
      <c r="A1" s="171" t="s">
        <v>54</v>
      </c>
      <c r="B1" s="171"/>
      <c r="C1" s="171"/>
      <c r="D1" s="171"/>
      <c r="E1" s="171"/>
      <c r="F1" s="171"/>
      <c r="G1" s="171"/>
      <c r="H1" s="171"/>
      <c r="I1" s="171"/>
      <c r="J1" s="171"/>
      <c r="K1" s="171"/>
      <c r="L1" s="171"/>
      <c r="M1" s="171"/>
      <c r="N1" s="171"/>
      <c r="O1" s="171"/>
      <c r="P1" s="171"/>
      <c r="Q1" s="171"/>
      <c r="R1" s="171"/>
      <c r="S1" s="87"/>
      <c r="T1" s="87"/>
      <c r="U1" s="87"/>
      <c r="V1" s="87"/>
      <c r="W1" s="87"/>
      <c r="X1" s="87"/>
      <c r="Y1" s="87"/>
      <c r="Z1" s="87"/>
      <c r="AA1" s="87"/>
      <c r="AB1" s="87"/>
      <c r="AC1" s="87"/>
      <c r="AD1" s="87"/>
      <c r="AE1" s="87"/>
      <c r="AF1" s="87"/>
      <c r="AG1" s="87"/>
      <c r="AH1" s="87"/>
      <c r="AI1" s="87"/>
      <c r="AJ1" s="87"/>
      <c r="AK1" s="87"/>
      <c r="AL1" s="87"/>
      <c r="AM1" s="87"/>
      <c r="AN1" s="87"/>
    </row>
    <row r="2" spans="1:40" s="2" customFormat="1" ht="147.6" thickBot="1" x14ac:dyDescent="0.3">
      <c r="A2" s="115" t="s">
        <v>28</v>
      </c>
      <c r="B2" s="109" t="s">
        <v>29</v>
      </c>
      <c r="C2" s="109" t="s">
        <v>34</v>
      </c>
      <c r="D2" s="109" t="s">
        <v>33</v>
      </c>
      <c r="E2" s="109" t="s">
        <v>32</v>
      </c>
      <c r="F2" s="109" t="s">
        <v>30</v>
      </c>
      <c r="G2" s="109" t="s">
        <v>13</v>
      </c>
      <c r="H2" s="109" t="s">
        <v>14</v>
      </c>
      <c r="I2" s="110" t="s">
        <v>15</v>
      </c>
      <c r="J2" s="109" t="s">
        <v>16</v>
      </c>
      <c r="K2" s="109" t="s">
        <v>31</v>
      </c>
      <c r="L2" s="109" t="s">
        <v>17</v>
      </c>
      <c r="M2" s="109" t="s">
        <v>18</v>
      </c>
      <c r="N2" s="111" t="s">
        <v>19</v>
      </c>
      <c r="O2" s="112" t="s">
        <v>20</v>
      </c>
      <c r="P2" s="113" t="s">
        <v>21</v>
      </c>
      <c r="Q2" s="111">
        <v>5292</v>
      </c>
      <c r="R2" s="114" t="s">
        <v>27</v>
      </c>
      <c r="S2" s="116"/>
      <c r="T2" s="89"/>
      <c r="U2" s="89"/>
      <c r="V2" s="89"/>
      <c r="W2" s="89"/>
      <c r="X2" s="89"/>
      <c r="Y2" s="89"/>
      <c r="Z2" s="89"/>
      <c r="AA2" s="89"/>
      <c r="AB2" s="89"/>
      <c r="AC2" s="89"/>
      <c r="AD2" s="89"/>
      <c r="AE2" s="89"/>
      <c r="AF2" s="89"/>
      <c r="AG2" s="89"/>
      <c r="AH2" s="89"/>
      <c r="AI2" s="89"/>
      <c r="AJ2" s="89"/>
      <c r="AK2" s="89"/>
      <c r="AL2" s="89"/>
      <c r="AM2" s="89"/>
      <c r="AN2" s="89"/>
    </row>
    <row r="3" spans="1:40" ht="27.6" x14ac:dyDescent="0.3">
      <c r="A3" s="143" t="s">
        <v>66</v>
      </c>
      <c r="B3" s="144" t="s">
        <v>68</v>
      </c>
      <c r="C3" s="145" t="s">
        <v>51</v>
      </c>
      <c r="D3" s="146">
        <v>1</v>
      </c>
      <c r="E3" s="145" t="s">
        <v>52</v>
      </c>
      <c r="F3" s="146" t="s">
        <v>23</v>
      </c>
      <c r="G3" s="146" t="s">
        <v>24</v>
      </c>
      <c r="H3" s="146" t="s">
        <v>48</v>
      </c>
      <c r="I3" s="147">
        <v>42166</v>
      </c>
      <c r="J3" s="146" t="s">
        <v>25</v>
      </c>
      <c r="K3" s="146"/>
      <c r="L3" s="146" t="s">
        <v>22</v>
      </c>
      <c r="M3" s="146" t="s">
        <v>122</v>
      </c>
      <c r="N3" s="148" t="s">
        <v>70</v>
      </c>
      <c r="O3" s="149">
        <v>121678</v>
      </c>
      <c r="P3" s="150" t="s">
        <v>71</v>
      </c>
      <c r="Q3" s="146"/>
      <c r="R3" s="151" t="s">
        <v>72</v>
      </c>
      <c r="S3" s="87"/>
      <c r="T3" s="87"/>
      <c r="U3" s="87"/>
      <c r="V3" s="87"/>
      <c r="W3" s="87"/>
      <c r="X3" s="87"/>
      <c r="Y3" s="87"/>
      <c r="Z3" s="87"/>
      <c r="AA3" s="87"/>
      <c r="AB3" s="87"/>
      <c r="AC3" s="87"/>
      <c r="AD3" s="87"/>
      <c r="AE3" s="87"/>
      <c r="AF3" s="87"/>
      <c r="AG3" s="87"/>
      <c r="AH3" s="87"/>
      <c r="AI3" s="87"/>
      <c r="AJ3" s="87"/>
      <c r="AK3" s="87"/>
      <c r="AL3" s="87"/>
      <c r="AM3" s="87"/>
      <c r="AN3" s="87"/>
    </row>
    <row r="4" spans="1:40" x14ac:dyDescent="0.3">
      <c r="A4" s="95"/>
      <c r="B4" s="96"/>
      <c r="C4" s="102"/>
      <c r="D4" s="96"/>
      <c r="E4" s="102"/>
      <c r="F4" s="96"/>
      <c r="G4" s="96"/>
      <c r="H4" s="96"/>
      <c r="I4" s="94"/>
      <c r="J4" s="96"/>
      <c r="K4" s="96"/>
      <c r="L4" s="96"/>
      <c r="M4" s="96"/>
      <c r="N4" s="96"/>
      <c r="O4" s="97"/>
      <c r="P4" s="96"/>
      <c r="Q4" s="96"/>
      <c r="R4" s="103"/>
      <c r="S4" s="87"/>
      <c r="T4" s="87"/>
      <c r="U4" s="87"/>
      <c r="V4" s="87"/>
      <c r="W4" s="87"/>
      <c r="X4" s="87"/>
      <c r="Y4" s="87"/>
      <c r="Z4" s="87"/>
      <c r="AA4" s="87"/>
      <c r="AB4" s="87"/>
      <c r="AC4" s="87"/>
      <c r="AD4" s="87"/>
      <c r="AE4" s="87"/>
      <c r="AF4" s="87"/>
      <c r="AG4" s="87"/>
      <c r="AH4" s="87"/>
      <c r="AI4" s="87"/>
      <c r="AJ4" s="87"/>
      <c r="AK4" s="87"/>
      <c r="AL4" s="87"/>
      <c r="AM4" s="87"/>
      <c r="AN4" s="87"/>
    </row>
    <row r="5" spans="1:40" s="88" customFormat="1" ht="27.6" x14ac:dyDescent="0.3">
      <c r="A5" s="90" t="s">
        <v>59</v>
      </c>
      <c r="B5" s="92" t="s">
        <v>60</v>
      </c>
      <c r="C5" s="99" t="s">
        <v>51</v>
      </c>
      <c r="D5" s="91">
        <v>1</v>
      </c>
      <c r="E5" s="99" t="s">
        <v>52</v>
      </c>
      <c r="F5" s="91" t="s">
        <v>23</v>
      </c>
      <c r="G5" s="91" t="s">
        <v>24</v>
      </c>
      <c r="H5" s="91" t="s">
        <v>48</v>
      </c>
      <c r="I5" s="140">
        <v>42081</v>
      </c>
      <c r="J5" s="91" t="s">
        <v>67</v>
      </c>
      <c r="K5" s="91"/>
      <c r="L5" s="91" t="s">
        <v>22</v>
      </c>
      <c r="M5" s="122" t="s">
        <v>94</v>
      </c>
      <c r="N5" s="122" t="s">
        <v>93</v>
      </c>
      <c r="O5" s="123">
        <v>31329.119999999999</v>
      </c>
      <c r="P5" s="122" t="s">
        <v>57</v>
      </c>
      <c r="Q5" s="91" t="s">
        <v>58</v>
      </c>
      <c r="R5" s="101">
        <v>968904698</v>
      </c>
      <c r="S5" s="87"/>
      <c r="T5" s="87"/>
      <c r="U5" s="87"/>
      <c r="V5" s="87"/>
      <c r="W5" s="87"/>
      <c r="X5" s="87"/>
      <c r="Y5" s="87"/>
      <c r="Z5" s="87"/>
      <c r="AA5" s="87"/>
      <c r="AB5" s="87"/>
      <c r="AC5" s="87"/>
      <c r="AD5" s="87"/>
      <c r="AE5" s="87"/>
      <c r="AF5" s="87"/>
      <c r="AG5" s="87"/>
      <c r="AH5" s="87"/>
      <c r="AI5" s="87"/>
      <c r="AJ5" s="87"/>
      <c r="AK5" s="87"/>
      <c r="AL5" s="87"/>
      <c r="AM5" s="87"/>
      <c r="AN5" s="87"/>
    </row>
    <row r="6" spans="1:40" s="88" customFormat="1" ht="27.6" x14ac:dyDescent="0.3">
      <c r="A6" s="90" t="s">
        <v>62</v>
      </c>
      <c r="B6" s="92" t="s">
        <v>63</v>
      </c>
      <c r="C6" s="99" t="s">
        <v>51</v>
      </c>
      <c r="D6" s="91">
        <v>1</v>
      </c>
      <c r="E6" s="99" t="s">
        <v>52</v>
      </c>
      <c r="F6" s="91" t="s">
        <v>23</v>
      </c>
      <c r="G6" s="91" t="s">
        <v>24</v>
      </c>
      <c r="H6" s="91" t="s">
        <v>48</v>
      </c>
      <c r="I6" s="141">
        <v>42270</v>
      </c>
      <c r="J6" s="91" t="s">
        <v>67</v>
      </c>
      <c r="K6" s="91"/>
      <c r="L6" s="91" t="s">
        <v>22</v>
      </c>
      <c r="M6" s="122" t="s">
        <v>91</v>
      </c>
      <c r="N6" s="125" t="s">
        <v>90</v>
      </c>
      <c r="O6" s="123">
        <v>86460.66</v>
      </c>
      <c r="P6" s="91" t="s">
        <v>55</v>
      </c>
      <c r="Q6" s="126"/>
      <c r="R6" s="101">
        <v>102562451</v>
      </c>
      <c r="S6" s="87"/>
      <c r="T6" s="87"/>
      <c r="U6" s="87"/>
      <c r="V6" s="87"/>
      <c r="W6" s="87"/>
      <c r="X6" s="87"/>
      <c r="Y6" s="87"/>
      <c r="Z6" s="87"/>
      <c r="AA6" s="87"/>
      <c r="AB6" s="87"/>
      <c r="AC6" s="87"/>
      <c r="AD6" s="87"/>
      <c r="AE6" s="87"/>
      <c r="AF6" s="87"/>
      <c r="AG6" s="87"/>
      <c r="AH6" s="87"/>
      <c r="AI6" s="87"/>
      <c r="AJ6" s="87"/>
      <c r="AK6" s="87"/>
      <c r="AL6" s="87"/>
      <c r="AM6" s="87"/>
      <c r="AN6" s="87"/>
    </row>
    <row r="7" spans="1:40" s="88" customFormat="1" ht="27.6" x14ac:dyDescent="0.3">
      <c r="A7" s="152" t="s">
        <v>78</v>
      </c>
      <c r="B7" s="127" t="s">
        <v>141</v>
      </c>
      <c r="C7" s="99" t="s">
        <v>51</v>
      </c>
      <c r="D7" s="91">
        <v>1</v>
      </c>
      <c r="E7" s="99" t="s">
        <v>52</v>
      </c>
      <c r="F7" s="91" t="s">
        <v>23</v>
      </c>
      <c r="G7" s="91" t="s">
        <v>24</v>
      </c>
      <c r="H7" s="91" t="s">
        <v>48</v>
      </c>
      <c r="I7" s="140">
        <v>42277</v>
      </c>
      <c r="J7" s="91" t="s">
        <v>67</v>
      </c>
      <c r="K7" s="91"/>
      <c r="L7" s="91" t="s">
        <v>22</v>
      </c>
      <c r="M7" s="122" t="s">
        <v>121</v>
      </c>
      <c r="N7" s="122" t="s">
        <v>120</v>
      </c>
      <c r="O7" s="105">
        <v>27138</v>
      </c>
      <c r="P7" s="122" t="s">
        <v>140</v>
      </c>
      <c r="Q7" s="91"/>
      <c r="R7" s="101">
        <v>603814054</v>
      </c>
      <c r="S7" s="124"/>
      <c r="T7" s="87"/>
      <c r="U7" s="87"/>
      <c r="V7" s="87"/>
      <c r="W7" s="87"/>
      <c r="X7" s="87"/>
      <c r="Y7" s="87"/>
      <c r="Z7" s="87"/>
      <c r="AA7" s="87"/>
      <c r="AB7" s="87"/>
      <c r="AC7" s="87"/>
      <c r="AD7" s="87"/>
      <c r="AE7" s="87"/>
      <c r="AF7" s="87"/>
      <c r="AG7" s="87"/>
      <c r="AH7" s="87"/>
      <c r="AI7" s="87"/>
      <c r="AJ7" s="87"/>
      <c r="AK7" s="87"/>
      <c r="AL7" s="87"/>
      <c r="AM7" s="87"/>
      <c r="AN7" s="87"/>
    </row>
    <row r="8" spans="1:40" s="88" customFormat="1" ht="41.4" x14ac:dyDescent="0.3">
      <c r="A8" s="90" t="s">
        <v>62</v>
      </c>
      <c r="B8" s="92" t="s">
        <v>63</v>
      </c>
      <c r="C8" s="99" t="s">
        <v>51</v>
      </c>
      <c r="D8" s="91">
        <v>1</v>
      </c>
      <c r="E8" s="99" t="s">
        <v>52</v>
      </c>
      <c r="F8" s="91" t="s">
        <v>23</v>
      </c>
      <c r="G8" s="91" t="s">
        <v>24</v>
      </c>
      <c r="H8" s="91" t="s">
        <v>48</v>
      </c>
      <c r="I8" s="141">
        <v>42270</v>
      </c>
      <c r="J8" s="91" t="s">
        <v>67</v>
      </c>
      <c r="K8" s="91"/>
      <c r="L8" s="91" t="s">
        <v>22</v>
      </c>
      <c r="M8" s="91" t="s">
        <v>88</v>
      </c>
      <c r="N8" s="91" t="s">
        <v>87</v>
      </c>
      <c r="O8" s="60">
        <v>74448</v>
      </c>
      <c r="P8" s="91" t="s">
        <v>89</v>
      </c>
      <c r="Q8" s="126"/>
      <c r="R8" s="128">
        <v>138565960</v>
      </c>
      <c r="S8" s="87"/>
      <c r="T8" s="87"/>
      <c r="U8" s="87"/>
      <c r="V8" s="87"/>
      <c r="W8" s="87"/>
      <c r="X8" s="87"/>
      <c r="Y8" s="87"/>
      <c r="Z8" s="87"/>
      <c r="AA8" s="87"/>
      <c r="AB8" s="87"/>
      <c r="AC8" s="87"/>
      <c r="AD8" s="87"/>
      <c r="AE8" s="87"/>
      <c r="AF8" s="87"/>
      <c r="AG8" s="87"/>
      <c r="AH8" s="87"/>
      <c r="AI8" s="87"/>
      <c r="AJ8" s="87"/>
      <c r="AK8" s="87"/>
      <c r="AL8" s="87"/>
      <c r="AM8" s="87"/>
      <c r="AN8" s="87"/>
    </row>
    <row r="9" spans="1:40" s="88" customFormat="1" ht="27.6" x14ac:dyDescent="0.3">
      <c r="A9" s="90" t="s">
        <v>62</v>
      </c>
      <c r="B9" s="127" t="s">
        <v>63</v>
      </c>
      <c r="C9" s="99" t="s">
        <v>51</v>
      </c>
      <c r="D9" s="91">
        <v>1</v>
      </c>
      <c r="E9" s="99" t="s">
        <v>52</v>
      </c>
      <c r="F9" s="91" t="s">
        <v>23</v>
      </c>
      <c r="G9" s="91" t="s">
        <v>24</v>
      </c>
      <c r="H9" s="91" t="s">
        <v>48</v>
      </c>
      <c r="I9" s="140">
        <v>42088</v>
      </c>
      <c r="J9" s="91" t="s">
        <v>67</v>
      </c>
      <c r="K9" s="91"/>
      <c r="L9" s="91" t="s">
        <v>22</v>
      </c>
      <c r="M9" s="120" t="s">
        <v>102</v>
      </c>
      <c r="N9" s="122" t="s">
        <v>101</v>
      </c>
      <c r="O9" s="105">
        <v>138240</v>
      </c>
      <c r="P9" s="122" t="s">
        <v>127</v>
      </c>
      <c r="Q9" s="91"/>
      <c r="R9" s="153">
        <v>801482931</v>
      </c>
      <c r="S9" s="124"/>
      <c r="T9" s="87"/>
      <c r="U9" s="87"/>
      <c r="V9" s="87"/>
      <c r="W9" s="87"/>
      <c r="X9" s="87"/>
      <c r="Y9" s="87"/>
      <c r="Z9" s="87"/>
      <c r="AA9" s="87"/>
      <c r="AB9" s="87"/>
      <c r="AC9" s="87"/>
      <c r="AD9" s="87"/>
      <c r="AE9" s="87"/>
      <c r="AF9" s="87"/>
      <c r="AG9" s="87"/>
      <c r="AH9" s="87"/>
      <c r="AI9" s="87"/>
      <c r="AJ9" s="87"/>
      <c r="AK9" s="87"/>
      <c r="AL9" s="87"/>
      <c r="AM9" s="87"/>
      <c r="AN9" s="87"/>
    </row>
    <row r="10" spans="1:40" x14ac:dyDescent="0.3">
      <c r="A10" s="95"/>
      <c r="B10" s="96"/>
      <c r="C10" s="102"/>
      <c r="D10" s="96"/>
      <c r="E10" s="102"/>
      <c r="F10" s="96"/>
      <c r="G10" s="96"/>
      <c r="H10" s="96"/>
      <c r="I10" s="94"/>
      <c r="J10" s="96"/>
      <c r="K10" s="96"/>
      <c r="L10" s="96"/>
      <c r="M10" s="96"/>
      <c r="N10" s="96"/>
      <c r="O10" s="97"/>
      <c r="P10" s="96"/>
      <c r="Q10" s="96"/>
      <c r="R10" s="103"/>
      <c r="S10" s="87"/>
      <c r="T10" s="87"/>
      <c r="U10" s="87"/>
      <c r="V10" s="87"/>
      <c r="W10" s="87"/>
      <c r="X10" s="87"/>
      <c r="Y10" s="87"/>
      <c r="Z10" s="87"/>
      <c r="AA10" s="87"/>
      <c r="AB10" s="87"/>
      <c r="AC10" s="87"/>
      <c r="AD10" s="87"/>
      <c r="AE10" s="87"/>
      <c r="AF10" s="87"/>
      <c r="AG10" s="87"/>
      <c r="AH10" s="87"/>
      <c r="AI10" s="87"/>
      <c r="AJ10" s="87"/>
      <c r="AK10" s="87"/>
      <c r="AL10" s="87"/>
      <c r="AM10" s="87"/>
      <c r="AN10" s="87"/>
    </row>
    <row r="11" spans="1:40" ht="41.4" x14ac:dyDescent="0.3">
      <c r="A11" s="51" t="s">
        <v>81</v>
      </c>
      <c r="B11" s="107" t="s">
        <v>83</v>
      </c>
      <c r="C11" s="99" t="s">
        <v>51</v>
      </c>
      <c r="D11" s="91">
        <v>1</v>
      </c>
      <c r="E11" s="99" t="s">
        <v>52</v>
      </c>
      <c r="F11" s="91" t="s">
        <v>23</v>
      </c>
      <c r="G11" s="91" t="s">
        <v>24</v>
      </c>
      <c r="H11" s="91" t="s">
        <v>48</v>
      </c>
      <c r="I11" s="139">
        <v>42269</v>
      </c>
      <c r="J11" s="91" t="s">
        <v>25</v>
      </c>
      <c r="K11" s="72"/>
      <c r="L11" s="91" t="s">
        <v>22</v>
      </c>
      <c r="M11" s="72" t="s">
        <v>133</v>
      </c>
      <c r="N11" s="104" t="s">
        <v>82</v>
      </c>
      <c r="O11" s="123">
        <v>27282.28</v>
      </c>
      <c r="P11" s="72" t="s">
        <v>145</v>
      </c>
      <c r="Q11" s="72"/>
      <c r="R11" s="106">
        <v>69275212</v>
      </c>
      <c r="S11" s="87"/>
      <c r="T11" s="87"/>
      <c r="U11" s="87"/>
      <c r="V11" s="87"/>
      <c r="W11" s="87"/>
      <c r="X11" s="87"/>
      <c r="Y11" s="87"/>
      <c r="Z11" s="87"/>
      <c r="AA11" s="87"/>
      <c r="AB11" s="87"/>
      <c r="AC11" s="87"/>
      <c r="AD11" s="87"/>
      <c r="AE11" s="87"/>
      <c r="AF11" s="87"/>
      <c r="AG11" s="87"/>
      <c r="AH11" s="87"/>
      <c r="AI11" s="87"/>
      <c r="AJ11" s="87"/>
      <c r="AK11" s="87"/>
      <c r="AL11" s="87"/>
      <c r="AM11" s="87"/>
      <c r="AN11" s="87"/>
    </row>
    <row r="12" spans="1:40" x14ac:dyDescent="0.3">
      <c r="A12" s="95"/>
      <c r="B12" s="96"/>
      <c r="C12" s="102"/>
      <c r="D12" s="96"/>
      <c r="E12" s="102"/>
      <c r="F12" s="96"/>
      <c r="G12" s="96"/>
      <c r="H12" s="96"/>
      <c r="I12" s="94"/>
      <c r="J12" s="96"/>
      <c r="K12" s="96"/>
      <c r="L12" s="96"/>
      <c r="M12" s="96"/>
      <c r="N12" s="96"/>
      <c r="O12" s="97"/>
      <c r="P12" s="96"/>
      <c r="Q12" s="96"/>
      <c r="R12" s="103"/>
      <c r="S12" s="87"/>
      <c r="T12" s="87"/>
      <c r="U12" s="87"/>
      <c r="V12" s="87"/>
      <c r="W12" s="87"/>
      <c r="X12" s="87"/>
      <c r="Y12" s="87"/>
      <c r="Z12" s="87"/>
      <c r="AA12" s="87"/>
      <c r="AB12" s="87"/>
      <c r="AC12" s="87"/>
      <c r="AD12" s="87"/>
      <c r="AE12" s="87"/>
      <c r="AF12" s="87"/>
      <c r="AG12" s="87"/>
      <c r="AH12" s="87"/>
      <c r="AI12" s="87"/>
      <c r="AJ12" s="87"/>
      <c r="AK12" s="87"/>
      <c r="AL12" s="87"/>
      <c r="AM12" s="87"/>
      <c r="AN12" s="87"/>
    </row>
    <row r="13" spans="1:40" s="170" customFormat="1" ht="27.6" x14ac:dyDescent="0.3">
      <c r="A13" s="166" t="s">
        <v>61</v>
      </c>
      <c r="B13" s="93" t="s">
        <v>64</v>
      </c>
      <c r="C13" s="167" t="s">
        <v>51</v>
      </c>
      <c r="D13" s="93">
        <v>1</v>
      </c>
      <c r="E13" s="167" t="s">
        <v>52</v>
      </c>
      <c r="F13" s="93" t="s">
        <v>23</v>
      </c>
      <c r="G13" s="93" t="s">
        <v>24</v>
      </c>
      <c r="H13" s="93" t="s">
        <v>48</v>
      </c>
      <c r="I13" s="139">
        <v>42228</v>
      </c>
      <c r="J13" s="93" t="s">
        <v>25</v>
      </c>
      <c r="K13" s="93"/>
      <c r="L13" s="93" t="s">
        <v>22</v>
      </c>
      <c r="M13" s="93" t="s">
        <v>146</v>
      </c>
      <c r="N13" s="93" t="s">
        <v>147</v>
      </c>
      <c r="O13" s="168">
        <v>80860.800000000003</v>
      </c>
      <c r="P13" s="93" t="s">
        <v>148</v>
      </c>
      <c r="Q13" s="93"/>
      <c r="R13" s="128">
        <v>118509939</v>
      </c>
      <c r="S13" s="87"/>
      <c r="T13" s="87"/>
      <c r="U13" s="87"/>
      <c r="V13" s="87"/>
      <c r="W13" s="169"/>
      <c r="X13" s="169"/>
      <c r="Y13" s="169"/>
      <c r="Z13" s="169"/>
      <c r="AA13" s="169"/>
      <c r="AB13" s="169"/>
      <c r="AC13" s="169"/>
      <c r="AD13" s="169"/>
      <c r="AE13" s="169"/>
      <c r="AF13" s="169"/>
      <c r="AG13" s="169"/>
      <c r="AH13" s="169"/>
      <c r="AI13" s="169"/>
      <c r="AJ13" s="169"/>
      <c r="AK13" s="169"/>
      <c r="AL13" s="169"/>
      <c r="AM13" s="169"/>
      <c r="AN13" s="169"/>
    </row>
    <row r="14" spans="1:40" s="88" customFormat="1" ht="27.6" x14ac:dyDescent="0.3">
      <c r="A14" s="90" t="s">
        <v>61</v>
      </c>
      <c r="B14" s="92" t="s">
        <v>64</v>
      </c>
      <c r="C14" s="99" t="s">
        <v>51</v>
      </c>
      <c r="D14" s="91">
        <v>1</v>
      </c>
      <c r="E14" s="99" t="s">
        <v>52</v>
      </c>
      <c r="F14" s="91" t="s">
        <v>23</v>
      </c>
      <c r="G14" s="91" t="s">
        <v>24</v>
      </c>
      <c r="H14" s="91" t="s">
        <v>48</v>
      </c>
      <c r="I14" s="138">
        <v>42216</v>
      </c>
      <c r="J14" s="91" t="s">
        <v>25</v>
      </c>
      <c r="K14" s="91"/>
      <c r="L14" s="91" t="s">
        <v>22</v>
      </c>
      <c r="M14" s="75" t="s">
        <v>84</v>
      </c>
      <c r="N14" s="75" t="s">
        <v>85</v>
      </c>
      <c r="O14" s="108">
        <v>76292</v>
      </c>
      <c r="P14" s="91" t="s">
        <v>86</v>
      </c>
      <c r="Q14" s="91"/>
      <c r="R14" s="106">
        <v>883914161</v>
      </c>
      <c r="S14" s="87"/>
      <c r="T14" s="87"/>
      <c r="U14" s="87"/>
      <c r="V14" s="87"/>
      <c r="W14" s="87"/>
      <c r="X14" s="87"/>
      <c r="Y14" s="87"/>
      <c r="Z14" s="87"/>
      <c r="AA14" s="87"/>
      <c r="AB14" s="87"/>
      <c r="AC14" s="87"/>
      <c r="AD14" s="87"/>
      <c r="AE14" s="87"/>
      <c r="AF14" s="87"/>
      <c r="AG14" s="87"/>
      <c r="AH14" s="87"/>
      <c r="AI14" s="87"/>
      <c r="AJ14" s="87"/>
      <c r="AK14" s="87"/>
      <c r="AL14" s="87"/>
      <c r="AM14" s="87"/>
      <c r="AN14" s="87"/>
    </row>
    <row r="15" spans="1:40" ht="27.6" x14ac:dyDescent="0.3">
      <c r="A15" s="51" t="s">
        <v>61</v>
      </c>
      <c r="B15" s="92" t="s">
        <v>64</v>
      </c>
      <c r="C15" s="99" t="s">
        <v>51</v>
      </c>
      <c r="D15" s="91">
        <v>1</v>
      </c>
      <c r="E15" s="99" t="s">
        <v>52</v>
      </c>
      <c r="F15" s="91" t="s">
        <v>23</v>
      </c>
      <c r="G15" s="91" t="s">
        <v>24</v>
      </c>
      <c r="H15" s="91" t="s">
        <v>48</v>
      </c>
      <c r="I15" s="139">
        <v>42164</v>
      </c>
      <c r="J15" s="91" t="s">
        <v>25</v>
      </c>
      <c r="K15" s="72"/>
      <c r="L15" s="91" t="s">
        <v>22</v>
      </c>
      <c r="M15" s="122" t="s">
        <v>123</v>
      </c>
      <c r="N15" s="104" t="s">
        <v>76</v>
      </c>
      <c r="O15" s="123">
        <v>41439.769999999997</v>
      </c>
      <c r="P15" s="72" t="s">
        <v>77</v>
      </c>
      <c r="Q15" s="72"/>
      <c r="R15" s="101">
        <v>121552657</v>
      </c>
      <c r="S15" s="87"/>
      <c r="T15" s="87"/>
      <c r="U15" s="87"/>
      <c r="V15" s="87"/>
      <c r="W15" s="87"/>
      <c r="X15" s="87"/>
      <c r="Y15" s="87"/>
      <c r="Z15" s="87"/>
      <c r="AA15" s="87"/>
      <c r="AB15" s="87"/>
      <c r="AC15" s="87"/>
      <c r="AD15" s="87"/>
      <c r="AE15" s="87"/>
      <c r="AF15" s="87"/>
      <c r="AG15" s="87"/>
      <c r="AH15" s="87"/>
      <c r="AI15" s="87"/>
      <c r="AJ15" s="87"/>
      <c r="AK15" s="87"/>
      <c r="AL15" s="87"/>
      <c r="AM15" s="87"/>
      <c r="AN15" s="87"/>
    </row>
    <row r="16" spans="1:40" s="88" customFormat="1" ht="41.4" x14ac:dyDescent="0.3">
      <c r="A16" s="90" t="s">
        <v>61</v>
      </c>
      <c r="B16" s="92" t="s">
        <v>64</v>
      </c>
      <c r="C16" s="99" t="s">
        <v>51</v>
      </c>
      <c r="D16" s="91">
        <v>1</v>
      </c>
      <c r="E16" s="99" t="s">
        <v>52</v>
      </c>
      <c r="F16" s="91" t="s">
        <v>23</v>
      </c>
      <c r="G16" s="91" t="s">
        <v>24</v>
      </c>
      <c r="H16" s="91" t="s">
        <v>48</v>
      </c>
      <c r="I16" s="140">
        <v>42086</v>
      </c>
      <c r="J16" s="91" t="s">
        <v>25</v>
      </c>
      <c r="K16" s="91"/>
      <c r="L16" s="91" t="s">
        <v>22</v>
      </c>
      <c r="M16" s="120" t="s">
        <v>104</v>
      </c>
      <c r="N16" s="122" t="s">
        <v>103</v>
      </c>
      <c r="O16" s="105">
        <v>26438.400000000001</v>
      </c>
      <c r="P16" s="122" t="s">
        <v>128</v>
      </c>
      <c r="Q16" s="91"/>
      <c r="R16" s="106">
        <v>793586405</v>
      </c>
      <c r="S16" s="124"/>
      <c r="T16" s="87"/>
      <c r="U16" s="87"/>
      <c r="V16" s="87"/>
      <c r="W16" s="87"/>
      <c r="X16" s="87"/>
      <c r="Y16" s="87"/>
      <c r="Z16" s="87"/>
      <c r="AA16" s="87"/>
      <c r="AB16" s="87"/>
      <c r="AC16" s="87"/>
      <c r="AD16" s="87"/>
      <c r="AE16" s="87"/>
      <c r="AF16" s="87"/>
      <c r="AG16" s="87"/>
      <c r="AH16" s="87"/>
      <c r="AI16" s="87"/>
      <c r="AJ16" s="87"/>
      <c r="AK16" s="87"/>
      <c r="AL16" s="87"/>
      <c r="AM16" s="87"/>
      <c r="AN16" s="87"/>
    </row>
    <row r="17" spans="1:40" s="88" customFormat="1" ht="27.6" x14ac:dyDescent="0.3">
      <c r="A17" s="51" t="s">
        <v>61</v>
      </c>
      <c r="B17" s="92" t="s">
        <v>64</v>
      </c>
      <c r="C17" s="99" t="s">
        <v>51</v>
      </c>
      <c r="D17" s="91">
        <v>1</v>
      </c>
      <c r="E17" s="99" t="s">
        <v>52</v>
      </c>
      <c r="F17" s="91" t="s">
        <v>23</v>
      </c>
      <c r="G17" s="91" t="s">
        <v>24</v>
      </c>
      <c r="H17" s="91" t="s">
        <v>48</v>
      </c>
      <c r="I17" s="140">
        <v>42100</v>
      </c>
      <c r="J17" s="91" t="s">
        <v>25</v>
      </c>
      <c r="K17" s="91"/>
      <c r="L17" s="91" t="s">
        <v>22</v>
      </c>
      <c r="M17" s="120" t="s">
        <v>98</v>
      </c>
      <c r="N17" s="122" t="s">
        <v>97</v>
      </c>
      <c r="O17" s="105">
        <v>92160</v>
      </c>
      <c r="P17" s="122" t="s">
        <v>125</v>
      </c>
      <c r="Q17" s="91"/>
      <c r="R17" s="153">
        <v>790549427</v>
      </c>
      <c r="S17" s="124"/>
      <c r="T17" s="87"/>
      <c r="U17" s="87"/>
      <c r="V17" s="87"/>
      <c r="W17" s="87"/>
      <c r="X17" s="87"/>
      <c r="Y17" s="87"/>
      <c r="Z17" s="87"/>
      <c r="AA17" s="87"/>
      <c r="AB17" s="87"/>
      <c r="AC17" s="87"/>
      <c r="AD17" s="87"/>
      <c r="AE17" s="87"/>
      <c r="AF17" s="87"/>
      <c r="AG17" s="87"/>
      <c r="AH17" s="87"/>
      <c r="AI17" s="87"/>
      <c r="AJ17" s="87"/>
      <c r="AK17" s="87"/>
      <c r="AL17" s="87"/>
      <c r="AM17" s="87"/>
      <c r="AN17" s="87"/>
    </row>
    <row r="18" spans="1:40" s="88" customFormat="1" ht="27.6" x14ac:dyDescent="0.3">
      <c r="A18" s="51" t="s">
        <v>61</v>
      </c>
      <c r="B18" s="119" t="s">
        <v>64</v>
      </c>
      <c r="C18" s="99" t="s">
        <v>51</v>
      </c>
      <c r="D18" s="91">
        <v>1</v>
      </c>
      <c r="E18" s="99" t="s">
        <v>52</v>
      </c>
      <c r="F18" s="91" t="s">
        <v>23</v>
      </c>
      <c r="G18" s="91" t="s">
        <v>24</v>
      </c>
      <c r="H18" s="91" t="s">
        <v>48</v>
      </c>
      <c r="I18" s="140">
        <v>42151</v>
      </c>
      <c r="J18" s="91" t="s">
        <v>25</v>
      </c>
      <c r="K18" s="91"/>
      <c r="L18" s="91" t="s">
        <v>22</v>
      </c>
      <c r="M18" s="120" t="s">
        <v>109</v>
      </c>
      <c r="N18" s="125" t="s">
        <v>108</v>
      </c>
      <c r="O18" s="105">
        <v>91593.600000000006</v>
      </c>
      <c r="P18" s="122" t="s">
        <v>131</v>
      </c>
      <c r="Q18" s="91"/>
      <c r="R18" s="153">
        <v>604152017</v>
      </c>
      <c r="S18" s="124"/>
      <c r="T18" s="87"/>
      <c r="U18" s="87"/>
      <c r="V18" s="87"/>
      <c r="W18" s="87"/>
      <c r="X18" s="87"/>
      <c r="Y18" s="87"/>
      <c r="Z18" s="87"/>
      <c r="AA18" s="87"/>
      <c r="AB18" s="87"/>
      <c r="AC18" s="87"/>
      <c r="AD18" s="87"/>
      <c r="AE18" s="87"/>
      <c r="AF18" s="87"/>
      <c r="AG18" s="87"/>
      <c r="AH18" s="87"/>
      <c r="AI18" s="87"/>
      <c r="AJ18" s="87"/>
      <c r="AK18" s="87"/>
      <c r="AL18" s="87"/>
      <c r="AM18" s="87"/>
      <c r="AN18" s="87"/>
    </row>
    <row r="19" spans="1:40" s="88" customFormat="1" ht="27.6" x14ac:dyDescent="0.3">
      <c r="A19" s="51" t="s">
        <v>61</v>
      </c>
      <c r="B19" s="119" t="s">
        <v>64</v>
      </c>
      <c r="C19" s="99" t="s">
        <v>51</v>
      </c>
      <c r="D19" s="91">
        <v>1</v>
      </c>
      <c r="E19" s="99" t="s">
        <v>52</v>
      </c>
      <c r="F19" s="91" t="s">
        <v>23</v>
      </c>
      <c r="G19" s="91" t="s">
        <v>24</v>
      </c>
      <c r="H19" s="91" t="s">
        <v>48</v>
      </c>
      <c r="I19" s="140">
        <v>42163</v>
      </c>
      <c r="J19" s="91" t="s">
        <v>25</v>
      </c>
      <c r="K19" s="91"/>
      <c r="L19" s="91" t="s">
        <v>22</v>
      </c>
      <c r="M19" s="120" t="s">
        <v>107</v>
      </c>
      <c r="N19" s="125" t="s">
        <v>106</v>
      </c>
      <c r="O19" s="105">
        <v>42410</v>
      </c>
      <c r="P19" s="122" t="s">
        <v>130</v>
      </c>
      <c r="Q19" s="91"/>
      <c r="R19" s="153">
        <v>962483363</v>
      </c>
      <c r="S19" s="124"/>
      <c r="T19" s="87"/>
      <c r="U19" s="87"/>
      <c r="V19" s="87"/>
      <c r="W19" s="87"/>
      <c r="X19" s="87"/>
      <c r="Y19" s="87"/>
      <c r="Z19" s="87"/>
      <c r="AA19" s="87"/>
      <c r="AB19" s="87"/>
      <c r="AC19" s="87"/>
      <c r="AD19" s="87"/>
      <c r="AE19" s="87"/>
      <c r="AF19" s="87"/>
      <c r="AG19" s="87"/>
      <c r="AH19" s="87"/>
      <c r="AI19" s="87"/>
      <c r="AJ19" s="87"/>
      <c r="AK19" s="87"/>
      <c r="AL19" s="87"/>
      <c r="AM19" s="87"/>
      <c r="AN19" s="87"/>
    </row>
    <row r="20" spans="1:40" s="88" customFormat="1" ht="41.4" x14ac:dyDescent="0.3">
      <c r="A20" s="51" t="s">
        <v>61</v>
      </c>
      <c r="B20" s="119" t="s">
        <v>64</v>
      </c>
      <c r="C20" s="99" t="s">
        <v>51</v>
      </c>
      <c r="D20" s="91">
        <v>1</v>
      </c>
      <c r="E20" s="99" t="s">
        <v>52</v>
      </c>
      <c r="F20" s="91" t="s">
        <v>23</v>
      </c>
      <c r="G20" s="91" t="s">
        <v>24</v>
      </c>
      <c r="H20" s="91" t="s">
        <v>48</v>
      </c>
      <c r="I20" s="140">
        <v>42219</v>
      </c>
      <c r="J20" s="91" t="s">
        <v>25</v>
      </c>
      <c r="K20" s="91"/>
      <c r="L20" s="91" t="s">
        <v>22</v>
      </c>
      <c r="M20" s="120" t="s">
        <v>111</v>
      </c>
      <c r="N20" s="121" t="s">
        <v>110</v>
      </c>
      <c r="O20" s="105">
        <v>146830</v>
      </c>
      <c r="P20" s="91" t="s">
        <v>136</v>
      </c>
      <c r="Q20" s="91"/>
      <c r="R20" s="153">
        <v>78801456</v>
      </c>
      <c r="S20" s="124"/>
      <c r="T20" s="87"/>
      <c r="U20" s="87"/>
      <c r="V20" s="87"/>
      <c r="W20" s="87"/>
      <c r="X20" s="87"/>
      <c r="Y20" s="87"/>
      <c r="Z20" s="87"/>
      <c r="AA20" s="87"/>
      <c r="AB20" s="87"/>
      <c r="AC20" s="87"/>
      <c r="AD20" s="87"/>
      <c r="AE20" s="87"/>
      <c r="AF20" s="87"/>
      <c r="AG20" s="87"/>
      <c r="AH20" s="87"/>
      <c r="AI20" s="87"/>
      <c r="AJ20" s="87"/>
      <c r="AK20" s="87"/>
      <c r="AL20" s="87"/>
      <c r="AM20" s="87"/>
      <c r="AN20" s="87"/>
    </row>
    <row r="21" spans="1:40" s="88" customFormat="1" ht="41.4" x14ac:dyDescent="0.3">
      <c r="A21" s="51" t="s">
        <v>61</v>
      </c>
      <c r="B21" s="119" t="s">
        <v>64</v>
      </c>
      <c r="C21" s="99" t="s">
        <v>51</v>
      </c>
      <c r="D21" s="91">
        <v>1</v>
      </c>
      <c r="E21" s="99" t="s">
        <v>52</v>
      </c>
      <c r="F21" s="91" t="s">
        <v>23</v>
      </c>
      <c r="G21" s="91" t="s">
        <v>24</v>
      </c>
      <c r="H21" s="91" t="s">
        <v>48</v>
      </c>
      <c r="I21" s="140">
        <v>42226</v>
      </c>
      <c r="J21" s="91" t="s">
        <v>25</v>
      </c>
      <c r="K21" s="91"/>
      <c r="L21" s="91" t="s">
        <v>22</v>
      </c>
      <c r="M21" s="120" t="s">
        <v>113</v>
      </c>
      <c r="N21" s="121" t="s">
        <v>112</v>
      </c>
      <c r="O21" s="105">
        <v>946605.53</v>
      </c>
      <c r="P21" s="91" t="s">
        <v>135</v>
      </c>
      <c r="Q21" s="91"/>
      <c r="R21" s="153">
        <v>79677492</v>
      </c>
      <c r="S21" s="124"/>
      <c r="T21" s="87"/>
      <c r="U21" s="87"/>
      <c r="V21" s="87"/>
      <c r="W21" s="87"/>
      <c r="X21" s="87"/>
      <c r="Y21" s="87"/>
      <c r="Z21" s="87"/>
      <c r="AA21" s="87"/>
      <c r="AB21" s="87"/>
      <c r="AC21" s="87"/>
      <c r="AD21" s="87"/>
      <c r="AE21" s="87"/>
      <c r="AF21" s="87"/>
      <c r="AG21" s="87"/>
      <c r="AH21" s="87"/>
      <c r="AI21" s="87"/>
      <c r="AJ21" s="87"/>
      <c r="AK21" s="87"/>
      <c r="AL21" s="87"/>
      <c r="AM21" s="87"/>
      <c r="AN21" s="87"/>
    </row>
    <row r="22" spans="1:40" s="88" customFormat="1" ht="27.6" x14ac:dyDescent="0.3">
      <c r="A22" s="51" t="s">
        <v>61</v>
      </c>
      <c r="B22" s="119" t="s">
        <v>64</v>
      </c>
      <c r="C22" s="99" t="s">
        <v>51</v>
      </c>
      <c r="D22" s="91">
        <v>1</v>
      </c>
      <c r="E22" s="99" t="s">
        <v>52</v>
      </c>
      <c r="F22" s="91" t="s">
        <v>23</v>
      </c>
      <c r="G22" s="91" t="s">
        <v>24</v>
      </c>
      <c r="H22" s="91" t="s">
        <v>48</v>
      </c>
      <c r="I22" s="140">
        <v>42271</v>
      </c>
      <c r="J22" s="91" t="s">
        <v>25</v>
      </c>
      <c r="K22" s="91"/>
      <c r="L22" s="91" t="s">
        <v>22</v>
      </c>
      <c r="M22" s="122" t="s">
        <v>115</v>
      </c>
      <c r="N22" s="125" t="s">
        <v>114</v>
      </c>
      <c r="O22" s="105">
        <v>26532</v>
      </c>
      <c r="P22" s="125" t="s">
        <v>137</v>
      </c>
      <c r="Q22" s="91"/>
      <c r="R22" s="153">
        <v>94878337</v>
      </c>
      <c r="S22" s="124"/>
      <c r="T22" s="87"/>
      <c r="U22" s="87"/>
      <c r="V22" s="87"/>
      <c r="W22" s="87"/>
      <c r="X22" s="87"/>
      <c r="Y22" s="87"/>
      <c r="Z22" s="87"/>
      <c r="AA22" s="87"/>
      <c r="AB22" s="87"/>
      <c r="AC22" s="87"/>
      <c r="AD22" s="87"/>
      <c r="AE22" s="87"/>
      <c r="AF22" s="87"/>
      <c r="AG22" s="87"/>
      <c r="AH22" s="87"/>
      <c r="AI22" s="87"/>
      <c r="AJ22" s="87"/>
      <c r="AK22" s="87"/>
      <c r="AL22" s="87"/>
      <c r="AM22" s="87"/>
      <c r="AN22" s="87"/>
    </row>
    <row r="23" spans="1:40" s="88" customFormat="1" ht="27.6" x14ac:dyDescent="0.3">
      <c r="A23" s="51" t="s">
        <v>61</v>
      </c>
      <c r="B23" s="119" t="s">
        <v>64</v>
      </c>
      <c r="C23" s="99" t="s">
        <v>51</v>
      </c>
      <c r="D23" s="91">
        <v>1</v>
      </c>
      <c r="E23" s="99" t="s">
        <v>52</v>
      </c>
      <c r="F23" s="91" t="s">
        <v>23</v>
      </c>
      <c r="G23" s="91" t="s">
        <v>24</v>
      </c>
      <c r="H23" s="91" t="s">
        <v>48</v>
      </c>
      <c r="I23" s="140">
        <v>42276</v>
      </c>
      <c r="J23" s="91" t="s">
        <v>25</v>
      </c>
      <c r="K23" s="91"/>
      <c r="L23" s="91" t="s">
        <v>22</v>
      </c>
      <c r="M23" s="122" t="s">
        <v>119</v>
      </c>
      <c r="N23" s="125" t="s">
        <v>118</v>
      </c>
      <c r="O23" s="105">
        <v>68500</v>
      </c>
      <c r="P23" s="122" t="s">
        <v>139</v>
      </c>
      <c r="Q23" s="91"/>
      <c r="R23" s="153">
        <v>79955958</v>
      </c>
      <c r="S23" s="124"/>
      <c r="T23" s="87"/>
      <c r="U23" s="87"/>
      <c r="V23" s="87"/>
      <c r="W23" s="87"/>
      <c r="X23" s="87"/>
      <c r="Y23" s="87"/>
      <c r="Z23" s="87"/>
      <c r="AA23" s="87"/>
      <c r="AB23" s="87"/>
      <c r="AC23" s="87"/>
      <c r="AD23" s="87"/>
      <c r="AE23" s="87"/>
      <c r="AF23" s="87"/>
      <c r="AG23" s="87"/>
      <c r="AH23" s="87"/>
      <c r="AI23" s="87"/>
      <c r="AJ23" s="87"/>
      <c r="AK23" s="87"/>
      <c r="AL23" s="87"/>
      <c r="AM23" s="87"/>
      <c r="AN23" s="87"/>
    </row>
    <row r="24" spans="1:40" s="88" customFormat="1" ht="69" x14ac:dyDescent="0.3">
      <c r="A24" s="51" t="s">
        <v>61</v>
      </c>
      <c r="B24" s="119" t="s">
        <v>64</v>
      </c>
      <c r="C24" s="99" t="s">
        <v>51</v>
      </c>
      <c r="D24" s="91">
        <v>1</v>
      </c>
      <c r="E24" s="99" t="s">
        <v>52</v>
      </c>
      <c r="F24" s="91" t="s">
        <v>23</v>
      </c>
      <c r="G24" s="91" t="s">
        <v>24</v>
      </c>
      <c r="H24" s="91" t="s">
        <v>48</v>
      </c>
      <c r="I24" s="140">
        <v>42201</v>
      </c>
      <c r="J24" s="91" t="s">
        <v>25</v>
      </c>
      <c r="K24" s="91"/>
      <c r="L24" s="91" t="s">
        <v>22</v>
      </c>
      <c r="M24" s="120" t="s">
        <v>134</v>
      </c>
      <c r="N24" s="122" t="s">
        <v>96</v>
      </c>
      <c r="O24" s="105">
        <v>63300</v>
      </c>
      <c r="P24" s="122" t="s">
        <v>124</v>
      </c>
      <c r="Q24" s="91"/>
      <c r="R24" s="154">
        <v>830347964</v>
      </c>
      <c r="S24" s="87"/>
      <c r="T24" s="87"/>
      <c r="U24" s="87"/>
      <c r="V24" s="87"/>
      <c r="W24" s="87"/>
      <c r="X24" s="87"/>
      <c r="Y24" s="87"/>
      <c r="Z24" s="87"/>
      <c r="AA24" s="87"/>
      <c r="AB24" s="87"/>
      <c r="AC24" s="87"/>
      <c r="AD24" s="87"/>
      <c r="AE24" s="87"/>
      <c r="AF24" s="87"/>
      <c r="AG24" s="87"/>
      <c r="AH24" s="87"/>
      <c r="AI24" s="87"/>
      <c r="AJ24" s="87"/>
      <c r="AK24" s="87"/>
      <c r="AL24" s="87"/>
      <c r="AM24" s="87"/>
      <c r="AN24" s="87"/>
    </row>
    <row r="25" spans="1:40" s="88" customFormat="1" ht="27.6" x14ac:dyDescent="0.3">
      <c r="A25" s="51" t="s">
        <v>61</v>
      </c>
      <c r="B25" s="119" t="s">
        <v>64</v>
      </c>
      <c r="C25" s="99" t="s">
        <v>51</v>
      </c>
      <c r="D25" s="91">
        <v>1</v>
      </c>
      <c r="E25" s="99" t="s">
        <v>52</v>
      </c>
      <c r="F25" s="91" t="s">
        <v>23</v>
      </c>
      <c r="G25" s="91" t="s">
        <v>24</v>
      </c>
      <c r="H25" s="91" t="s">
        <v>48</v>
      </c>
      <c r="I25" s="140">
        <v>41987</v>
      </c>
      <c r="J25" s="91" t="s">
        <v>25</v>
      </c>
      <c r="K25" s="91"/>
      <c r="L25" s="91" t="s">
        <v>22</v>
      </c>
      <c r="M25" s="120" t="s">
        <v>100</v>
      </c>
      <c r="N25" s="125" t="s">
        <v>99</v>
      </c>
      <c r="O25" s="105">
        <v>65080</v>
      </c>
      <c r="P25" s="122" t="s">
        <v>126</v>
      </c>
      <c r="Q25" s="91"/>
      <c r="R25" s="153">
        <v>97220180</v>
      </c>
      <c r="S25" s="124"/>
      <c r="T25" s="87"/>
      <c r="U25" s="87"/>
      <c r="V25" s="87"/>
      <c r="W25" s="87"/>
      <c r="X25" s="87"/>
      <c r="Y25" s="87"/>
      <c r="Z25" s="87"/>
      <c r="AA25" s="87"/>
      <c r="AB25" s="87"/>
      <c r="AC25" s="87"/>
      <c r="AD25" s="87"/>
      <c r="AE25" s="87"/>
      <c r="AF25" s="87"/>
      <c r="AG25" s="87"/>
      <c r="AH25" s="87"/>
      <c r="AI25" s="87"/>
      <c r="AJ25" s="87"/>
      <c r="AK25" s="87"/>
      <c r="AL25" s="87"/>
      <c r="AM25" s="87"/>
      <c r="AN25" s="87"/>
    </row>
    <row r="26" spans="1:40" s="88" customFormat="1" ht="27.6" x14ac:dyDescent="0.3">
      <c r="A26" s="51" t="s">
        <v>61</v>
      </c>
      <c r="B26" s="119" t="s">
        <v>64</v>
      </c>
      <c r="C26" s="99" t="s">
        <v>51</v>
      </c>
      <c r="D26" s="91">
        <v>1</v>
      </c>
      <c r="E26" s="99" t="s">
        <v>52</v>
      </c>
      <c r="F26" s="91" t="s">
        <v>23</v>
      </c>
      <c r="G26" s="91" t="s">
        <v>24</v>
      </c>
      <c r="H26" s="91" t="s">
        <v>48</v>
      </c>
      <c r="I26" s="140">
        <v>42093</v>
      </c>
      <c r="J26" s="91" t="s">
        <v>25</v>
      </c>
      <c r="K26" s="91"/>
      <c r="L26" s="91" t="s">
        <v>22</v>
      </c>
      <c r="M26" s="120" t="s">
        <v>144</v>
      </c>
      <c r="N26" s="125" t="s">
        <v>105</v>
      </c>
      <c r="O26" s="105">
        <v>274535.76</v>
      </c>
      <c r="P26" s="122" t="s">
        <v>129</v>
      </c>
      <c r="Q26" s="91"/>
      <c r="R26" s="153">
        <v>188403125</v>
      </c>
      <c r="S26" s="124"/>
      <c r="T26" s="87"/>
      <c r="U26" s="87"/>
      <c r="V26" s="87"/>
      <c r="W26" s="87"/>
      <c r="X26" s="87"/>
      <c r="Y26" s="87"/>
      <c r="Z26" s="87"/>
      <c r="AA26" s="87"/>
      <c r="AB26" s="87"/>
      <c r="AC26" s="87"/>
      <c r="AD26" s="87"/>
      <c r="AE26" s="87"/>
      <c r="AF26" s="87"/>
      <c r="AG26" s="87"/>
      <c r="AH26" s="87"/>
      <c r="AI26" s="87"/>
      <c r="AJ26" s="87"/>
      <c r="AK26" s="87"/>
      <c r="AL26" s="87"/>
      <c r="AM26" s="87"/>
      <c r="AN26" s="87"/>
    </row>
    <row r="27" spans="1:40" s="88" customFormat="1" x14ac:dyDescent="0.3">
      <c r="A27" s="95"/>
      <c r="B27" s="96"/>
      <c r="C27" s="96"/>
      <c r="D27" s="96"/>
      <c r="E27" s="96"/>
      <c r="F27" s="96"/>
      <c r="G27" s="96"/>
      <c r="H27" s="96"/>
      <c r="I27" s="94"/>
      <c r="J27" s="96"/>
      <c r="K27" s="96"/>
      <c r="L27" s="96"/>
      <c r="M27" s="96"/>
      <c r="N27" s="96"/>
      <c r="O27" s="97"/>
      <c r="P27" s="96"/>
      <c r="Q27" s="96"/>
      <c r="R27" s="98"/>
      <c r="S27" s="87"/>
      <c r="T27" s="87"/>
      <c r="U27" s="87"/>
      <c r="V27" s="87"/>
      <c r="W27" s="87"/>
      <c r="X27" s="87"/>
      <c r="Y27" s="87"/>
      <c r="Z27" s="87"/>
      <c r="AA27" s="87"/>
      <c r="AB27" s="87"/>
      <c r="AC27" s="87"/>
      <c r="AD27" s="87"/>
      <c r="AE27" s="87"/>
      <c r="AF27" s="87"/>
      <c r="AG27" s="87"/>
      <c r="AH27" s="87"/>
      <c r="AI27" s="87"/>
      <c r="AJ27" s="87"/>
      <c r="AK27" s="87"/>
      <c r="AL27" s="87"/>
      <c r="AM27" s="87"/>
      <c r="AN27" s="87"/>
    </row>
    <row r="28" spans="1:40" ht="27.6" x14ac:dyDescent="0.3">
      <c r="A28" s="90" t="s">
        <v>47</v>
      </c>
      <c r="B28" s="91" t="s">
        <v>49</v>
      </c>
      <c r="C28" s="99" t="s">
        <v>51</v>
      </c>
      <c r="D28" s="91">
        <v>1</v>
      </c>
      <c r="E28" s="99" t="s">
        <v>52</v>
      </c>
      <c r="F28" s="91" t="s">
        <v>23</v>
      </c>
      <c r="G28" s="91" t="s">
        <v>24</v>
      </c>
      <c r="H28" s="91" t="s">
        <v>48</v>
      </c>
      <c r="I28" s="138">
        <v>41992</v>
      </c>
      <c r="J28" s="91" t="s">
        <v>67</v>
      </c>
      <c r="K28" s="91"/>
      <c r="L28" s="91" t="s">
        <v>22</v>
      </c>
      <c r="M28" s="91" t="s">
        <v>132</v>
      </c>
      <c r="N28" s="122" t="s">
        <v>92</v>
      </c>
      <c r="O28" s="123">
        <v>106075.12</v>
      </c>
      <c r="P28" s="91" t="s">
        <v>56</v>
      </c>
      <c r="Q28" s="91" t="s">
        <v>50</v>
      </c>
      <c r="R28" s="100" t="s">
        <v>69</v>
      </c>
      <c r="S28" s="87"/>
      <c r="T28" s="87"/>
      <c r="U28" s="87"/>
      <c r="V28" s="87"/>
      <c r="W28" s="87"/>
      <c r="X28" s="87"/>
      <c r="Y28" s="87"/>
      <c r="Z28" s="87"/>
      <c r="AA28" s="87"/>
      <c r="AB28" s="87"/>
      <c r="AC28" s="87"/>
      <c r="AD28" s="87"/>
      <c r="AE28" s="87"/>
      <c r="AF28" s="87"/>
      <c r="AG28" s="87"/>
      <c r="AH28" s="87"/>
      <c r="AI28" s="87"/>
      <c r="AJ28" s="87"/>
      <c r="AK28" s="87"/>
      <c r="AL28" s="87"/>
      <c r="AM28" s="87"/>
      <c r="AN28" s="87"/>
    </row>
    <row r="29" spans="1:40" x14ac:dyDescent="0.3">
      <c r="A29" s="95"/>
      <c r="B29" s="96"/>
      <c r="C29" s="96"/>
      <c r="D29" s="96"/>
      <c r="E29" s="96"/>
      <c r="F29" s="96"/>
      <c r="G29" s="96"/>
      <c r="H29" s="96"/>
      <c r="I29" s="94"/>
      <c r="J29" s="96"/>
      <c r="K29" s="96"/>
      <c r="L29" s="96"/>
      <c r="M29" s="96"/>
      <c r="N29" s="96"/>
      <c r="O29" s="97"/>
      <c r="P29" s="96"/>
      <c r="Q29" s="96"/>
      <c r="R29" s="98"/>
      <c r="S29" s="87"/>
      <c r="T29" s="87"/>
      <c r="U29" s="87"/>
      <c r="V29" s="87"/>
      <c r="W29" s="87"/>
      <c r="X29" s="87"/>
      <c r="Y29" s="87"/>
      <c r="Z29" s="87"/>
      <c r="AA29" s="87"/>
      <c r="AB29" s="87"/>
      <c r="AC29" s="87"/>
      <c r="AD29" s="87"/>
      <c r="AE29" s="87"/>
      <c r="AF29" s="87"/>
      <c r="AG29" s="87"/>
      <c r="AH29" s="87"/>
      <c r="AI29" s="87"/>
      <c r="AJ29" s="87"/>
      <c r="AK29" s="87"/>
      <c r="AL29" s="87"/>
      <c r="AM29" s="87"/>
      <c r="AN29" s="87"/>
    </row>
    <row r="30" spans="1:40" ht="27.6" x14ac:dyDescent="0.3">
      <c r="A30" s="51" t="s">
        <v>79</v>
      </c>
      <c r="B30" s="119" t="s">
        <v>80</v>
      </c>
      <c r="C30" s="99" t="s">
        <v>51</v>
      </c>
      <c r="D30" s="91">
        <v>1</v>
      </c>
      <c r="E30" s="99" t="s">
        <v>52</v>
      </c>
      <c r="F30" s="91" t="s">
        <v>23</v>
      </c>
      <c r="G30" s="91" t="s">
        <v>24</v>
      </c>
      <c r="H30" s="91" t="s">
        <v>48</v>
      </c>
      <c r="I30" s="140">
        <v>42226</v>
      </c>
      <c r="J30" s="91" t="s">
        <v>74</v>
      </c>
      <c r="K30" s="91"/>
      <c r="L30" s="91" t="s">
        <v>22</v>
      </c>
      <c r="M30" s="122" t="s">
        <v>95</v>
      </c>
      <c r="N30" s="121" t="s">
        <v>75</v>
      </c>
      <c r="O30" s="123">
        <v>145462.89000000001</v>
      </c>
      <c r="P30" s="91" t="s">
        <v>73</v>
      </c>
      <c r="Q30" s="91"/>
      <c r="R30" s="106">
        <v>166754726</v>
      </c>
      <c r="S30" s="87"/>
      <c r="T30" s="87"/>
      <c r="U30" s="87"/>
      <c r="V30" s="87"/>
      <c r="W30" s="87"/>
      <c r="X30" s="87"/>
      <c r="Y30" s="87"/>
      <c r="Z30" s="87"/>
      <c r="AA30" s="87"/>
      <c r="AB30" s="87"/>
      <c r="AC30" s="87"/>
      <c r="AD30" s="87"/>
      <c r="AE30" s="87"/>
      <c r="AF30" s="87"/>
      <c r="AG30" s="87"/>
      <c r="AH30" s="87"/>
      <c r="AI30" s="87"/>
      <c r="AJ30" s="87"/>
      <c r="AK30" s="87"/>
      <c r="AL30" s="87"/>
      <c r="AM30" s="87"/>
      <c r="AN30" s="87"/>
    </row>
    <row r="31" spans="1:40" s="88" customFormat="1" x14ac:dyDescent="0.3">
      <c r="A31" s="95"/>
      <c r="B31" s="96"/>
      <c r="C31" s="96"/>
      <c r="D31" s="96"/>
      <c r="E31" s="96"/>
      <c r="F31" s="96"/>
      <c r="G31" s="96"/>
      <c r="H31" s="96"/>
      <c r="I31" s="94"/>
      <c r="J31" s="96"/>
      <c r="K31" s="96"/>
      <c r="L31" s="96"/>
      <c r="M31" s="96"/>
      <c r="N31" s="96"/>
      <c r="O31" s="97"/>
      <c r="P31" s="96"/>
      <c r="Q31" s="96"/>
      <c r="R31" s="98"/>
      <c r="S31" s="87"/>
      <c r="T31" s="87"/>
      <c r="U31" s="87"/>
      <c r="V31" s="87"/>
      <c r="W31" s="87"/>
      <c r="X31" s="87"/>
      <c r="Y31" s="87"/>
      <c r="Z31" s="87"/>
      <c r="AA31" s="87"/>
      <c r="AB31" s="87"/>
      <c r="AC31" s="87"/>
      <c r="AD31" s="87"/>
      <c r="AE31" s="87"/>
      <c r="AF31" s="87"/>
      <c r="AG31" s="87"/>
      <c r="AH31" s="87"/>
      <c r="AI31" s="87"/>
      <c r="AJ31" s="87"/>
      <c r="AK31" s="87"/>
      <c r="AL31" s="87"/>
      <c r="AM31" s="87"/>
      <c r="AN31" s="87"/>
    </row>
    <row r="32" spans="1:40" s="88" customFormat="1" ht="28.2" thickBot="1" x14ac:dyDescent="0.35">
      <c r="A32" s="155" t="s">
        <v>142</v>
      </c>
      <c r="B32" s="156" t="s">
        <v>143</v>
      </c>
      <c r="C32" s="157" t="s">
        <v>51</v>
      </c>
      <c r="D32" s="158">
        <v>1</v>
      </c>
      <c r="E32" s="157" t="s">
        <v>52</v>
      </c>
      <c r="F32" s="158" t="s">
        <v>23</v>
      </c>
      <c r="G32" s="158" t="s">
        <v>24</v>
      </c>
      <c r="H32" s="158" t="s">
        <v>48</v>
      </c>
      <c r="I32" s="159">
        <v>42272</v>
      </c>
      <c r="J32" s="158" t="s">
        <v>25</v>
      </c>
      <c r="K32" s="158"/>
      <c r="L32" s="158" t="s">
        <v>22</v>
      </c>
      <c r="M32" s="160" t="s">
        <v>117</v>
      </c>
      <c r="N32" s="160" t="s">
        <v>116</v>
      </c>
      <c r="O32" s="161">
        <v>87345.11</v>
      </c>
      <c r="P32" s="160" t="s">
        <v>138</v>
      </c>
      <c r="Q32" s="158"/>
      <c r="R32" s="162">
        <v>878933845</v>
      </c>
      <c r="S32" s="124"/>
      <c r="T32" s="87"/>
      <c r="U32" s="87"/>
      <c r="V32" s="87"/>
      <c r="W32" s="87"/>
      <c r="X32" s="87"/>
      <c r="Y32" s="87"/>
      <c r="Z32" s="87"/>
      <c r="AA32" s="87"/>
      <c r="AB32" s="87"/>
      <c r="AC32" s="87"/>
      <c r="AD32" s="87"/>
      <c r="AE32" s="87"/>
      <c r="AF32" s="87"/>
      <c r="AG32" s="87"/>
      <c r="AH32" s="87"/>
      <c r="AI32" s="87"/>
      <c r="AJ32" s="87"/>
      <c r="AK32" s="87"/>
      <c r="AL32" s="87"/>
      <c r="AM32" s="87"/>
      <c r="AN32" s="87"/>
    </row>
    <row r="34" spans="1:40" ht="14.4" thickBot="1" x14ac:dyDescent="0.35"/>
    <row r="35" spans="1:40" ht="14.4" thickBot="1" x14ac:dyDescent="0.35">
      <c r="A35" s="86"/>
      <c r="B35" s="87"/>
      <c r="C35" s="87"/>
      <c r="D35" s="87"/>
      <c r="E35" s="87"/>
      <c r="F35" s="87"/>
      <c r="G35" s="87"/>
      <c r="H35" s="87"/>
      <c r="I35" s="87"/>
      <c r="J35" s="87"/>
      <c r="K35" s="87"/>
      <c r="L35" s="87"/>
      <c r="M35" s="87"/>
      <c r="N35" s="118" t="s">
        <v>65</v>
      </c>
      <c r="O35" s="129">
        <f>SUM(O3:O32)</f>
        <v>2888037.04</v>
      </c>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row>
  </sheetData>
  <autoFilter ref="A2:R34">
    <filterColumn colId="13">
      <filters>
        <filter val="SILBER &amp; ASSOCIATES"/>
      </filters>
    </filterColumn>
  </autoFilter>
  <sortState ref="A3:R15">
    <sortCondition descending="1" ref="O3"/>
  </sortState>
  <mergeCells count="1">
    <mergeCell ref="A1:R1"/>
  </mergeCells>
  <pageMargins left="0.7" right="0.7" top="0.75" bottom="0.75" header="0.3" footer="0.3"/>
  <pageSetup paperSize="5"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opLeftCell="A28" zoomScaleNormal="100" zoomScaleSheetLayoutView="115" workbookViewId="0">
      <selection activeCell="U20" sqref="U19:U20"/>
    </sheetView>
  </sheetViews>
  <sheetFormatPr defaultColWidth="9.109375" defaultRowHeight="13.8" x14ac:dyDescent="0.3"/>
  <cols>
    <col min="1" max="1" width="9.109375" style="52"/>
    <col min="2" max="2" width="41.109375" style="7" bestFit="1" customWidth="1"/>
    <col min="3" max="3" width="15.44140625" style="59" bestFit="1" customWidth="1"/>
    <col min="4" max="4" width="11" style="61" customWidth="1"/>
    <col min="5" max="8" width="9.109375" style="7"/>
    <col min="9" max="9" width="14.88671875" style="7" customWidth="1"/>
    <col min="10" max="10" width="9.6640625" style="7" customWidth="1"/>
    <col min="11" max="11" width="9.33203125" style="7" bestFit="1" customWidth="1"/>
    <col min="12" max="12" width="11.6640625" style="7" bestFit="1" customWidth="1"/>
    <col min="13" max="13" width="9.33203125" style="7" bestFit="1" customWidth="1"/>
    <col min="14" max="14" width="13.5546875" style="7" bestFit="1" customWidth="1"/>
    <col min="15" max="16384" width="9.109375" style="7"/>
  </cols>
  <sheetData>
    <row r="1" spans="1:21" ht="21.6" thickBot="1" x14ac:dyDescent="0.45">
      <c r="A1" s="183" t="s">
        <v>53</v>
      </c>
      <c r="B1" s="183"/>
      <c r="C1" s="183"/>
      <c r="D1" s="183"/>
      <c r="E1" s="183"/>
      <c r="F1" s="183"/>
      <c r="G1" s="183"/>
      <c r="H1" s="183"/>
      <c r="I1" s="183"/>
      <c r="J1" s="183"/>
      <c r="K1" s="183"/>
      <c r="L1" s="183"/>
      <c r="M1" s="183"/>
      <c r="N1" s="183"/>
    </row>
    <row r="2" spans="1:21" ht="18" x14ac:dyDescent="0.35">
      <c r="A2" s="184"/>
      <c r="B2" s="185"/>
      <c r="C2" s="186"/>
      <c r="D2" s="186"/>
      <c r="E2" s="188" t="s">
        <v>0</v>
      </c>
      <c r="F2" s="189"/>
      <c r="G2" s="189"/>
      <c r="H2" s="190"/>
      <c r="I2" s="191" t="s">
        <v>1</v>
      </c>
      <c r="J2" s="189"/>
      <c r="K2" s="188" t="s">
        <v>45</v>
      </c>
      <c r="L2" s="189"/>
      <c r="M2" s="189"/>
      <c r="N2" s="190"/>
      <c r="O2" s="175" t="s">
        <v>37</v>
      </c>
      <c r="P2" s="176"/>
      <c r="Q2" s="176"/>
      <c r="R2" s="176"/>
      <c r="S2" s="176"/>
      <c r="T2" s="176"/>
      <c r="U2" s="177"/>
    </row>
    <row r="3" spans="1:21" x14ac:dyDescent="0.3">
      <c r="A3" s="46"/>
      <c r="B3" s="8"/>
      <c r="C3" s="187"/>
      <c r="D3" s="187"/>
      <c r="E3" s="178" t="s">
        <v>46</v>
      </c>
      <c r="F3" s="179"/>
      <c r="G3" s="179"/>
      <c r="H3" s="180"/>
      <c r="I3" s="192" t="s">
        <v>46</v>
      </c>
      <c r="J3" s="179"/>
      <c r="K3" s="178" t="s">
        <v>46</v>
      </c>
      <c r="L3" s="179"/>
      <c r="M3" s="179"/>
      <c r="N3" s="180"/>
      <c r="O3" s="178" t="s">
        <v>46</v>
      </c>
      <c r="P3" s="179"/>
      <c r="Q3" s="179"/>
      <c r="R3" s="179"/>
      <c r="S3" s="179"/>
      <c r="T3" s="179"/>
      <c r="U3" s="180"/>
    </row>
    <row r="4" spans="1:21" ht="25.2" thickBot="1" x14ac:dyDescent="0.35">
      <c r="A4" s="181"/>
      <c r="B4" s="182"/>
      <c r="C4" s="53" t="s">
        <v>2</v>
      </c>
      <c r="D4" s="63" t="s">
        <v>26</v>
      </c>
      <c r="E4" s="9" t="s">
        <v>3</v>
      </c>
      <c r="F4" s="10" t="s">
        <v>4</v>
      </c>
      <c r="G4" s="10" t="s">
        <v>5</v>
      </c>
      <c r="H4" s="11" t="s">
        <v>6</v>
      </c>
      <c r="I4" s="12" t="s">
        <v>7</v>
      </c>
      <c r="J4" s="10" t="s">
        <v>8</v>
      </c>
      <c r="K4" s="9" t="s">
        <v>9</v>
      </c>
      <c r="L4" s="10" t="s">
        <v>10</v>
      </c>
      <c r="M4" s="10" t="s">
        <v>11</v>
      </c>
      <c r="N4" s="11" t="s">
        <v>12</v>
      </c>
      <c r="O4" s="9" t="s">
        <v>38</v>
      </c>
      <c r="P4" s="10" t="s">
        <v>44</v>
      </c>
      <c r="Q4" s="10" t="s">
        <v>41</v>
      </c>
      <c r="R4" s="10" t="s">
        <v>42</v>
      </c>
      <c r="S4" s="10" t="s">
        <v>40</v>
      </c>
      <c r="T4" s="10" t="s">
        <v>39</v>
      </c>
      <c r="U4" s="11" t="s">
        <v>43</v>
      </c>
    </row>
    <row r="5" spans="1:21" ht="14.4" thickBot="1" x14ac:dyDescent="0.35">
      <c r="A5" s="47"/>
      <c r="B5" s="13"/>
      <c r="C5" s="54"/>
      <c r="D5" s="64"/>
      <c r="E5" s="14"/>
      <c r="F5" s="15"/>
      <c r="G5" s="15"/>
      <c r="H5" s="16"/>
      <c r="I5" s="17"/>
      <c r="J5" s="15"/>
      <c r="K5" s="14"/>
      <c r="L5" s="15"/>
      <c r="M5" s="15"/>
      <c r="N5" s="16"/>
      <c r="O5" s="18"/>
      <c r="P5" s="19"/>
      <c r="Q5" s="19"/>
      <c r="R5" s="19"/>
      <c r="S5" s="19"/>
      <c r="T5" s="19"/>
      <c r="U5" s="20"/>
    </row>
    <row r="6" spans="1:21" x14ac:dyDescent="0.3">
      <c r="A6" s="48" t="s">
        <v>35</v>
      </c>
      <c r="B6" s="21"/>
      <c r="C6" s="55"/>
      <c r="D6" s="65"/>
      <c r="E6" s="22"/>
      <c r="F6" s="23"/>
      <c r="G6" s="23"/>
      <c r="H6" s="24"/>
      <c r="I6" s="22"/>
      <c r="J6" s="23"/>
      <c r="K6" s="22"/>
      <c r="L6" s="23"/>
      <c r="M6" s="23"/>
      <c r="N6" s="24"/>
      <c r="O6" s="25"/>
      <c r="P6" s="26"/>
      <c r="Q6" s="26"/>
      <c r="R6" s="26"/>
      <c r="S6" s="26"/>
      <c r="T6" s="26"/>
      <c r="U6" s="27"/>
    </row>
    <row r="7" spans="1:21" x14ac:dyDescent="0.3">
      <c r="A7" s="49"/>
      <c r="B7" s="8"/>
      <c r="C7" s="56"/>
      <c r="D7" s="66"/>
      <c r="E7" s="28"/>
      <c r="F7" s="29"/>
      <c r="G7" s="29"/>
      <c r="H7" s="30"/>
      <c r="I7" s="31"/>
      <c r="J7" s="29"/>
      <c r="K7" s="31"/>
      <c r="L7" s="29"/>
      <c r="M7" s="29"/>
      <c r="N7" s="30"/>
      <c r="O7" s="32"/>
      <c r="P7" s="33"/>
      <c r="Q7" s="33"/>
      <c r="R7" s="33"/>
      <c r="S7" s="33"/>
      <c r="T7" s="33"/>
      <c r="U7" s="34"/>
    </row>
    <row r="8" spans="1:21" x14ac:dyDescent="0.3">
      <c r="A8" s="49"/>
      <c r="B8" s="8"/>
      <c r="C8" s="56"/>
      <c r="D8" s="67"/>
      <c r="E8" s="28"/>
      <c r="F8" s="29"/>
      <c r="G8" s="29"/>
      <c r="H8" s="35"/>
      <c r="I8" s="36"/>
      <c r="J8" s="29"/>
      <c r="K8" s="36"/>
      <c r="L8" s="29"/>
      <c r="M8" s="29"/>
      <c r="N8" s="37"/>
      <c r="O8" s="32"/>
      <c r="P8" s="33"/>
      <c r="Q8" s="33"/>
      <c r="R8" s="33"/>
      <c r="S8" s="33"/>
      <c r="T8" s="33"/>
      <c r="U8" s="34"/>
    </row>
    <row r="9" spans="1:21" x14ac:dyDescent="0.3">
      <c r="A9" s="49"/>
      <c r="B9" s="8"/>
      <c r="C9" s="56"/>
      <c r="D9" s="67"/>
      <c r="E9" s="28"/>
      <c r="F9" s="29"/>
      <c r="G9" s="29"/>
      <c r="H9" s="35"/>
      <c r="I9" s="36"/>
      <c r="J9" s="29"/>
      <c r="K9" s="36"/>
      <c r="L9" s="29"/>
      <c r="M9" s="29"/>
      <c r="N9" s="37"/>
      <c r="O9" s="32"/>
      <c r="P9" s="33"/>
      <c r="Q9" s="33"/>
      <c r="R9" s="33"/>
      <c r="S9" s="33"/>
      <c r="T9" s="33"/>
      <c r="U9" s="34"/>
    </row>
    <row r="10" spans="1:21" x14ac:dyDescent="0.3">
      <c r="A10" s="49"/>
      <c r="B10" s="8"/>
      <c r="C10" s="56"/>
      <c r="D10" s="67"/>
      <c r="E10" s="28"/>
      <c r="F10" s="29"/>
      <c r="G10" s="29"/>
      <c r="H10" s="35"/>
      <c r="I10" s="36"/>
      <c r="J10" s="29"/>
      <c r="K10" s="36"/>
      <c r="L10" s="29"/>
      <c r="M10" s="29"/>
      <c r="N10" s="37"/>
      <c r="O10" s="32"/>
      <c r="P10" s="33"/>
      <c r="Q10" s="33"/>
      <c r="R10" s="33"/>
      <c r="S10" s="33"/>
      <c r="T10" s="33"/>
      <c r="U10" s="34"/>
    </row>
    <row r="11" spans="1:21" x14ac:dyDescent="0.3">
      <c r="A11" s="49"/>
      <c r="B11" s="8"/>
      <c r="C11" s="56"/>
      <c r="D11" s="67"/>
      <c r="E11" s="28"/>
      <c r="F11" s="29"/>
      <c r="G11" s="29"/>
      <c r="H11" s="35"/>
      <c r="I11" s="36"/>
      <c r="J11" s="29"/>
      <c r="K11" s="36"/>
      <c r="L11" s="29"/>
      <c r="M11" s="29"/>
      <c r="N11" s="37"/>
      <c r="O11" s="32"/>
      <c r="P11" s="33"/>
      <c r="Q11" s="33"/>
      <c r="R11" s="33"/>
      <c r="S11" s="33"/>
      <c r="T11" s="33"/>
      <c r="U11" s="34"/>
    </row>
    <row r="12" spans="1:21" x14ac:dyDescent="0.3">
      <c r="A12" s="49"/>
      <c r="B12" s="8"/>
      <c r="C12" s="56"/>
      <c r="D12" s="67"/>
      <c r="E12" s="36"/>
      <c r="F12" s="29"/>
      <c r="G12" s="38"/>
      <c r="H12" s="35"/>
      <c r="I12" s="36"/>
      <c r="J12" s="29"/>
      <c r="K12" s="36"/>
      <c r="L12" s="29"/>
      <c r="M12" s="29"/>
      <c r="N12" s="37"/>
      <c r="O12" s="32"/>
      <c r="P12" s="33"/>
      <c r="Q12" s="33"/>
      <c r="R12" s="33"/>
      <c r="S12" s="33"/>
      <c r="T12" s="33"/>
      <c r="U12" s="34"/>
    </row>
    <row r="13" spans="1:21" x14ac:dyDescent="0.3">
      <c r="A13" s="49"/>
      <c r="B13" s="8"/>
      <c r="C13" s="56"/>
      <c r="D13" s="66"/>
      <c r="E13" s="31"/>
      <c r="F13" s="29"/>
      <c r="G13" s="29"/>
      <c r="H13" s="35"/>
      <c r="I13" s="31"/>
      <c r="J13" s="29"/>
      <c r="K13" s="31"/>
      <c r="L13" s="29"/>
      <c r="M13" s="29"/>
      <c r="N13" s="30"/>
      <c r="O13" s="32"/>
      <c r="P13" s="33"/>
      <c r="Q13" s="33"/>
      <c r="R13" s="33"/>
      <c r="S13" s="33"/>
      <c r="T13" s="33"/>
      <c r="U13" s="34"/>
    </row>
    <row r="14" spans="1:21" x14ac:dyDescent="0.3">
      <c r="A14" s="49"/>
      <c r="B14" s="8"/>
      <c r="C14" s="56"/>
      <c r="D14" s="67"/>
      <c r="E14" s="28"/>
      <c r="F14" s="29"/>
      <c r="G14" s="29"/>
      <c r="H14" s="35"/>
      <c r="I14" s="36"/>
      <c r="J14" s="29"/>
      <c r="K14" s="36"/>
      <c r="L14" s="29"/>
      <c r="M14" s="29"/>
      <c r="N14" s="37"/>
      <c r="O14" s="32"/>
      <c r="P14" s="33"/>
      <c r="Q14" s="33"/>
      <c r="R14" s="33"/>
      <c r="S14" s="33"/>
      <c r="T14" s="33"/>
      <c r="U14" s="34"/>
    </row>
    <row r="15" spans="1:21" x14ac:dyDescent="0.3">
      <c r="A15" s="49"/>
      <c r="B15" s="8"/>
      <c r="C15" s="57"/>
      <c r="D15" s="68"/>
      <c r="E15" s="28"/>
      <c r="F15" s="29"/>
      <c r="G15" s="29"/>
      <c r="H15" s="35"/>
      <c r="I15" s="36"/>
      <c r="J15" s="29"/>
      <c r="K15" s="36"/>
      <c r="L15" s="29"/>
      <c r="M15" s="29"/>
      <c r="N15" s="37"/>
      <c r="O15" s="32"/>
      <c r="P15" s="33"/>
      <c r="Q15" s="33"/>
      <c r="R15" s="33"/>
      <c r="S15" s="33"/>
      <c r="T15" s="33"/>
      <c r="U15" s="34"/>
    </row>
    <row r="16" spans="1:21" ht="14.4" thickBot="1" x14ac:dyDescent="0.35">
      <c r="A16" s="50"/>
      <c r="B16" s="39"/>
      <c r="C16" s="58"/>
      <c r="D16" s="69"/>
      <c r="E16" s="40"/>
      <c r="F16" s="41"/>
      <c r="G16" s="41"/>
      <c r="H16" s="42"/>
      <c r="I16" s="40"/>
      <c r="J16" s="41"/>
      <c r="K16" s="40"/>
      <c r="L16" s="41"/>
      <c r="M16" s="41"/>
      <c r="N16" s="42"/>
      <c r="O16" s="43"/>
      <c r="P16" s="44"/>
      <c r="Q16" s="44"/>
      <c r="R16" s="44"/>
      <c r="S16" s="44"/>
      <c r="T16" s="44"/>
      <c r="U16" s="45"/>
    </row>
    <row r="17" spans="1:22" ht="16.2" thickBot="1" x14ac:dyDescent="0.35">
      <c r="A17" s="172" t="s">
        <v>36</v>
      </c>
      <c r="B17" s="173"/>
      <c r="C17" s="173"/>
      <c r="D17" s="173"/>
      <c r="E17" s="173"/>
      <c r="F17" s="173"/>
      <c r="G17" s="173"/>
      <c r="H17" s="173"/>
      <c r="I17" s="173"/>
      <c r="J17" s="173"/>
      <c r="K17" s="173"/>
      <c r="L17" s="173"/>
      <c r="M17" s="173"/>
      <c r="N17" s="173"/>
      <c r="O17" s="173"/>
      <c r="P17" s="173"/>
      <c r="Q17" s="173"/>
      <c r="R17" s="173"/>
      <c r="S17" s="173"/>
      <c r="T17" s="173"/>
      <c r="U17" s="174"/>
    </row>
    <row r="18" spans="1:22" ht="28.2" thickBot="1" x14ac:dyDescent="0.35">
      <c r="A18" s="143" t="s">
        <v>66</v>
      </c>
      <c r="B18" s="93" t="s">
        <v>68</v>
      </c>
      <c r="C18" s="123">
        <v>121678</v>
      </c>
      <c r="D18" s="70">
        <f>C18/$C$51</f>
        <v>4.2131731108268608E-2</v>
      </c>
      <c r="E18" s="71">
        <v>1</v>
      </c>
      <c r="F18" s="71">
        <v>0</v>
      </c>
      <c r="G18" s="71">
        <v>0</v>
      </c>
      <c r="H18" s="71">
        <v>0</v>
      </c>
      <c r="I18" s="71">
        <v>1</v>
      </c>
      <c r="J18" s="71">
        <v>0</v>
      </c>
      <c r="K18" s="71">
        <v>0</v>
      </c>
      <c r="L18" s="70">
        <v>1</v>
      </c>
      <c r="M18" s="71">
        <v>0</v>
      </c>
      <c r="N18" s="71">
        <v>1</v>
      </c>
      <c r="O18" s="71">
        <v>0</v>
      </c>
      <c r="P18" s="71">
        <v>0</v>
      </c>
      <c r="Q18" s="71">
        <v>0</v>
      </c>
      <c r="R18" s="71">
        <v>0</v>
      </c>
      <c r="S18" s="71">
        <v>0</v>
      </c>
      <c r="T18" s="71">
        <v>0</v>
      </c>
      <c r="U18" s="71">
        <v>0</v>
      </c>
      <c r="V18" s="87"/>
    </row>
    <row r="19" spans="1:22" ht="14.4" thickTop="1" x14ac:dyDescent="0.3">
      <c r="A19" s="95"/>
      <c r="B19" s="96"/>
      <c r="C19" s="137">
        <f>C18</f>
        <v>121678</v>
      </c>
      <c r="D19" s="73">
        <f>C19/C51</f>
        <v>4.2131731108268608E-2</v>
      </c>
      <c r="E19" s="74">
        <v>1</v>
      </c>
      <c r="F19" s="74">
        <v>0</v>
      </c>
      <c r="G19" s="74">
        <v>0</v>
      </c>
      <c r="H19" s="74">
        <v>0</v>
      </c>
      <c r="I19" s="74">
        <v>1</v>
      </c>
      <c r="J19" s="74">
        <v>0</v>
      </c>
      <c r="K19" s="74">
        <v>0</v>
      </c>
      <c r="L19" s="74">
        <f>C18/C19</f>
        <v>1</v>
      </c>
      <c r="M19" s="74">
        <f>C12/C19</f>
        <v>0</v>
      </c>
      <c r="N19" s="74">
        <f>(C17+C14+C13+C11)/C19</f>
        <v>0</v>
      </c>
      <c r="O19" s="74">
        <v>0</v>
      </c>
      <c r="P19" s="74">
        <v>0</v>
      </c>
      <c r="Q19" s="74">
        <v>0</v>
      </c>
      <c r="R19" s="74">
        <v>0</v>
      </c>
      <c r="S19" s="74">
        <v>0</v>
      </c>
      <c r="T19" s="74">
        <v>0</v>
      </c>
      <c r="U19" s="74">
        <v>0</v>
      </c>
      <c r="V19" s="87"/>
    </row>
    <row r="20" spans="1:22" ht="27.6" x14ac:dyDescent="0.3">
      <c r="A20" s="90" t="s">
        <v>59</v>
      </c>
      <c r="B20" s="92" t="s">
        <v>60</v>
      </c>
      <c r="C20" s="123">
        <v>31329.119999999999</v>
      </c>
      <c r="D20" s="70">
        <f>C20/$C$51</f>
        <v>1.0847894111496574E-2</v>
      </c>
      <c r="E20" s="71">
        <v>1</v>
      </c>
      <c r="F20" s="71">
        <v>0</v>
      </c>
      <c r="G20" s="71">
        <v>0</v>
      </c>
      <c r="H20" s="71">
        <v>0</v>
      </c>
      <c r="I20" s="71">
        <v>1</v>
      </c>
      <c r="J20" s="71">
        <v>0</v>
      </c>
      <c r="K20" s="71">
        <v>0</v>
      </c>
      <c r="L20" s="70">
        <v>1</v>
      </c>
      <c r="M20" s="71">
        <v>0</v>
      </c>
      <c r="N20" s="71">
        <v>0</v>
      </c>
      <c r="O20" s="71">
        <v>0</v>
      </c>
      <c r="P20" s="71">
        <v>0</v>
      </c>
      <c r="Q20" s="71">
        <v>0</v>
      </c>
      <c r="R20" s="71">
        <v>0</v>
      </c>
      <c r="S20" s="71">
        <v>0</v>
      </c>
      <c r="T20" s="71">
        <v>0</v>
      </c>
      <c r="U20" s="71">
        <v>0</v>
      </c>
      <c r="V20" s="87"/>
    </row>
    <row r="21" spans="1:22" ht="14.4" x14ac:dyDescent="0.3">
      <c r="A21" s="90" t="s">
        <v>62</v>
      </c>
      <c r="B21" s="92" t="s">
        <v>63</v>
      </c>
      <c r="C21" s="123">
        <v>86460.66</v>
      </c>
      <c r="D21" s="70">
        <f>C21/$C$51</f>
        <v>2.9937517698872727E-2</v>
      </c>
      <c r="E21" s="71">
        <v>1</v>
      </c>
      <c r="F21" s="71">
        <v>0</v>
      </c>
      <c r="G21" s="71">
        <v>0</v>
      </c>
      <c r="H21" s="71">
        <v>0</v>
      </c>
      <c r="I21" s="71">
        <v>1</v>
      </c>
      <c r="J21" s="71">
        <v>0</v>
      </c>
      <c r="K21" s="71">
        <v>0</v>
      </c>
      <c r="L21" s="71">
        <v>0</v>
      </c>
      <c r="M21" s="71">
        <v>0</v>
      </c>
      <c r="N21" s="71">
        <v>1</v>
      </c>
      <c r="O21" s="71">
        <v>0</v>
      </c>
      <c r="P21" s="71">
        <v>0</v>
      </c>
      <c r="Q21" s="71">
        <v>0</v>
      </c>
      <c r="R21" s="71">
        <v>0</v>
      </c>
      <c r="S21" s="71">
        <v>0</v>
      </c>
      <c r="T21" s="71">
        <v>0</v>
      </c>
      <c r="U21" s="71">
        <v>0</v>
      </c>
      <c r="V21" s="87"/>
    </row>
    <row r="22" spans="1:22" ht="27.6" x14ac:dyDescent="0.3">
      <c r="A22" s="152" t="s">
        <v>78</v>
      </c>
      <c r="B22" s="127" t="s">
        <v>141</v>
      </c>
      <c r="C22" s="105">
        <v>27138</v>
      </c>
      <c r="D22" s="70">
        <f>C22/$C$51</f>
        <v>9.3966938872778443E-3</v>
      </c>
      <c r="E22" s="71">
        <v>1</v>
      </c>
      <c r="F22" s="71">
        <v>0</v>
      </c>
      <c r="G22" s="71">
        <v>0</v>
      </c>
      <c r="H22" s="71">
        <v>0</v>
      </c>
      <c r="I22" s="71">
        <v>1</v>
      </c>
      <c r="J22" s="71">
        <v>0</v>
      </c>
      <c r="K22" s="71">
        <v>0</v>
      </c>
      <c r="L22" s="71">
        <v>0</v>
      </c>
      <c r="M22" s="71">
        <v>0</v>
      </c>
      <c r="N22" s="71">
        <v>1</v>
      </c>
      <c r="O22" s="71">
        <v>1</v>
      </c>
      <c r="P22" s="71">
        <v>0</v>
      </c>
      <c r="Q22" s="71">
        <v>0</v>
      </c>
      <c r="R22" s="71">
        <v>0</v>
      </c>
      <c r="S22" s="71">
        <v>0</v>
      </c>
      <c r="T22" s="71">
        <v>0</v>
      </c>
      <c r="U22" s="71">
        <v>0</v>
      </c>
      <c r="V22" s="87"/>
    </row>
    <row r="23" spans="1:22" x14ac:dyDescent="0.3">
      <c r="A23" s="90" t="s">
        <v>62</v>
      </c>
      <c r="B23" s="92" t="s">
        <v>63</v>
      </c>
      <c r="C23" s="60">
        <v>74448</v>
      </c>
      <c r="D23" s="70">
        <f>C23/$C$51</f>
        <v>2.5778062735649677E-2</v>
      </c>
      <c r="E23" s="71">
        <v>1</v>
      </c>
      <c r="F23" s="71">
        <v>0</v>
      </c>
      <c r="G23" s="71">
        <v>0</v>
      </c>
      <c r="H23" s="71">
        <v>0</v>
      </c>
      <c r="I23" s="71">
        <v>1</v>
      </c>
      <c r="J23" s="71">
        <v>0</v>
      </c>
      <c r="K23" s="71">
        <v>0</v>
      </c>
      <c r="L23" s="71">
        <v>0</v>
      </c>
      <c r="M23" s="71">
        <v>0</v>
      </c>
      <c r="N23" s="71">
        <v>1</v>
      </c>
      <c r="O23" s="71">
        <v>1</v>
      </c>
      <c r="P23" s="71">
        <v>0</v>
      </c>
      <c r="Q23" s="71">
        <v>0</v>
      </c>
      <c r="R23" s="71">
        <v>0</v>
      </c>
      <c r="S23" s="71">
        <v>0</v>
      </c>
      <c r="T23" s="71">
        <v>0</v>
      </c>
      <c r="U23" s="71">
        <v>0</v>
      </c>
      <c r="V23" s="87"/>
    </row>
    <row r="24" spans="1:22" ht="14.4" thickBot="1" x14ac:dyDescent="0.35">
      <c r="A24" s="90" t="s">
        <v>62</v>
      </c>
      <c r="B24" s="127" t="s">
        <v>63</v>
      </c>
      <c r="C24" s="105">
        <v>138240</v>
      </c>
      <c r="D24" s="70">
        <f>C24/$C$51</f>
        <v>4.786642210101294E-2</v>
      </c>
      <c r="E24" s="71">
        <v>1</v>
      </c>
      <c r="F24" s="71">
        <v>0</v>
      </c>
      <c r="G24" s="71">
        <v>0</v>
      </c>
      <c r="H24" s="71">
        <v>0</v>
      </c>
      <c r="I24" s="71">
        <v>1</v>
      </c>
      <c r="J24" s="71">
        <v>0</v>
      </c>
      <c r="K24" s="71">
        <v>0</v>
      </c>
      <c r="L24" s="71">
        <v>1</v>
      </c>
      <c r="M24" s="71">
        <v>0</v>
      </c>
      <c r="N24" s="71">
        <v>0</v>
      </c>
      <c r="O24" s="71">
        <v>0</v>
      </c>
      <c r="P24" s="71">
        <v>0</v>
      </c>
      <c r="Q24" s="71">
        <v>0</v>
      </c>
      <c r="R24" s="71">
        <v>0</v>
      </c>
      <c r="S24" s="71">
        <v>0</v>
      </c>
      <c r="T24" s="71">
        <v>0</v>
      </c>
      <c r="U24" s="71">
        <v>0</v>
      </c>
      <c r="V24" s="87"/>
    </row>
    <row r="25" spans="1:22" ht="14.4" thickTop="1" x14ac:dyDescent="0.3">
      <c r="A25" s="95"/>
      <c r="B25" s="96"/>
      <c r="C25" s="78">
        <f>C24+C23+C22+C21+C20</f>
        <v>357615.78</v>
      </c>
      <c r="D25" s="73">
        <f>C25/C51</f>
        <v>0.12382659053430978</v>
      </c>
      <c r="E25" s="74">
        <v>1</v>
      </c>
      <c r="F25" s="74">
        <v>0</v>
      </c>
      <c r="G25" s="74">
        <v>0</v>
      </c>
      <c r="H25" s="74">
        <v>0</v>
      </c>
      <c r="I25" s="74">
        <v>1</v>
      </c>
      <c r="J25" s="74">
        <v>0</v>
      </c>
      <c r="K25" s="74">
        <v>0</v>
      </c>
      <c r="L25" s="74">
        <f>(C20+C24)/C25</f>
        <v>0.47416565342838052</v>
      </c>
      <c r="M25" s="74">
        <v>0</v>
      </c>
      <c r="N25" s="74">
        <f>(C21+C22+C23)/C25</f>
        <v>0.52583434657161943</v>
      </c>
      <c r="O25" s="74">
        <f>(C22+C23)/C51</f>
        <v>3.5174756622927524E-2</v>
      </c>
      <c r="P25" s="74">
        <v>0</v>
      </c>
      <c r="Q25" s="74">
        <v>0</v>
      </c>
      <c r="R25" s="74">
        <v>0</v>
      </c>
      <c r="S25" s="74">
        <v>0</v>
      </c>
      <c r="T25" s="74">
        <v>0</v>
      </c>
      <c r="U25" s="74">
        <v>0</v>
      </c>
      <c r="V25" s="87"/>
    </row>
    <row r="26" spans="1:22" s="62" customFormat="1" ht="28.2" thickBot="1" x14ac:dyDescent="0.35">
      <c r="A26" s="51" t="s">
        <v>81</v>
      </c>
      <c r="B26" s="92" t="s">
        <v>83</v>
      </c>
      <c r="C26" s="123">
        <v>27282.28</v>
      </c>
      <c r="D26" s="70">
        <f>C26/$C$51</f>
        <v>9.4466516952982013E-3</v>
      </c>
      <c r="E26" s="71">
        <v>1</v>
      </c>
      <c r="F26" s="71">
        <v>0</v>
      </c>
      <c r="G26" s="71">
        <v>0</v>
      </c>
      <c r="H26" s="71">
        <v>0</v>
      </c>
      <c r="I26" s="71">
        <v>1</v>
      </c>
      <c r="J26" s="71">
        <v>0</v>
      </c>
      <c r="K26" s="71">
        <v>0</v>
      </c>
      <c r="L26" s="71">
        <v>0</v>
      </c>
      <c r="M26" s="71">
        <v>0</v>
      </c>
      <c r="N26" s="71">
        <v>1</v>
      </c>
      <c r="O26" s="71"/>
      <c r="P26" s="71">
        <v>0</v>
      </c>
      <c r="Q26" s="71">
        <v>0</v>
      </c>
      <c r="R26" s="71">
        <v>0</v>
      </c>
      <c r="S26" s="71">
        <v>0</v>
      </c>
      <c r="T26" s="71">
        <v>0</v>
      </c>
      <c r="U26" s="71">
        <v>0</v>
      </c>
      <c r="V26" s="87"/>
    </row>
    <row r="27" spans="1:22" ht="14.4" thickTop="1" x14ac:dyDescent="0.3">
      <c r="A27" s="95"/>
      <c r="B27" s="96"/>
      <c r="C27" s="137">
        <f>C26</f>
        <v>27282.28</v>
      </c>
      <c r="D27" s="73">
        <f>C27/C51</f>
        <v>9.4466516952982013E-3</v>
      </c>
      <c r="E27" s="74">
        <v>1</v>
      </c>
      <c r="F27" s="74">
        <v>0</v>
      </c>
      <c r="G27" s="74">
        <v>0</v>
      </c>
      <c r="H27" s="74">
        <v>0</v>
      </c>
      <c r="I27" s="74">
        <v>1</v>
      </c>
      <c r="J27" s="74">
        <v>0</v>
      </c>
      <c r="K27" s="74">
        <v>0</v>
      </c>
      <c r="L27" s="74">
        <v>0</v>
      </c>
      <c r="M27" s="74">
        <v>0</v>
      </c>
      <c r="N27" s="74">
        <f>(C26)/C27</f>
        <v>1</v>
      </c>
      <c r="O27" s="74">
        <v>0</v>
      </c>
      <c r="P27" s="74">
        <v>0</v>
      </c>
      <c r="Q27" s="74">
        <v>0</v>
      </c>
      <c r="R27" s="74">
        <v>0</v>
      </c>
      <c r="S27" s="74">
        <v>0</v>
      </c>
      <c r="T27" s="74">
        <v>0</v>
      </c>
      <c r="U27" s="74">
        <v>0</v>
      </c>
      <c r="V27" s="87"/>
    </row>
    <row r="28" spans="1:22" x14ac:dyDescent="0.3">
      <c r="A28" s="90" t="s">
        <v>61</v>
      </c>
      <c r="B28" s="92" t="s">
        <v>64</v>
      </c>
      <c r="C28" s="168">
        <v>80860.800000000003</v>
      </c>
      <c r="D28" s="70">
        <f t="shared" ref="D28" si="0">C28/$C$51</f>
        <v>2.7998532872002223E-2</v>
      </c>
      <c r="E28" s="71">
        <v>1</v>
      </c>
      <c r="F28" s="71">
        <v>0</v>
      </c>
      <c r="G28" s="71">
        <v>0</v>
      </c>
      <c r="H28" s="71">
        <v>0</v>
      </c>
      <c r="I28" s="71">
        <v>1</v>
      </c>
      <c r="J28" s="71">
        <v>0</v>
      </c>
      <c r="K28" s="71">
        <v>0</v>
      </c>
      <c r="L28" s="71">
        <v>0</v>
      </c>
      <c r="M28" s="71">
        <v>0</v>
      </c>
      <c r="N28" s="71">
        <v>1</v>
      </c>
      <c r="O28" s="71">
        <v>1</v>
      </c>
      <c r="P28" s="71">
        <v>0</v>
      </c>
      <c r="Q28" s="71">
        <v>0</v>
      </c>
      <c r="R28" s="71">
        <v>0</v>
      </c>
      <c r="S28" s="71">
        <v>0</v>
      </c>
      <c r="T28" s="71">
        <v>0</v>
      </c>
      <c r="U28" s="71">
        <v>0</v>
      </c>
      <c r="V28" s="87"/>
    </row>
    <row r="29" spans="1:22" x14ac:dyDescent="0.3">
      <c r="A29" s="90" t="s">
        <v>61</v>
      </c>
      <c r="B29" s="92" t="s">
        <v>64</v>
      </c>
      <c r="C29" s="108">
        <v>76292</v>
      </c>
      <c r="D29" s="70">
        <f t="shared" ref="D29:D41" si="1">C29/$C$51</f>
        <v>2.6416558701754047E-2</v>
      </c>
      <c r="E29" s="71">
        <v>1</v>
      </c>
      <c r="F29" s="71">
        <v>0</v>
      </c>
      <c r="G29" s="71">
        <v>0</v>
      </c>
      <c r="H29" s="71">
        <v>0</v>
      </c>
      <c r="I29" s="71">
        <v>1</v>
      </c>
      <c r="J29" s="71">
        <v>0</v>
      </c>
      <c r="K29" s="71">
        <v>0</v>
      </c>
      <c r="L29" s="71">
        <v>0</v>
      </c>
      <c r="M29" s="71">
        <v>0</v>
      </c>
      <c r="N29" s="71">
        <v>1</v>
      </c>
      <c r="O29" s="71">
        <v>0</v>
      </c>
      <c r="P29" s="71">
        <v>0</v>
      </c>
      <c r="Q29" s="71">
        <v>0</v>
      </c>
      <c r="R29" s="71">
        <v>0</v>
      </c>
      <c r="S29" s="71">
        <v>0</v>
      </c>
      <c r="T29" s="71">
        <v>0</v>
      </c>
      <c r="U29" s="71">
        <v>0</v>
      </c>
      <c r="V29" s="87"/>
    </row>
    <row r="30" spans="1:22" ht="14.4" x14ac:dyDescent="0.3">
      <c r="A30" s="51" t="s">
        <v>61</v>
      </c>
      <c r="B30" s="92" t="s">
        <v>64</v>
      </c>
      <c r="C30" s="123">
        <v>41439.769999999997</v>
      </c>
      <c r="D30" s="70">
        <f t="shared" si="1"/>
        <v>1.4348766801134932E-2</v>
      </c>
      <c r="E30" s="71">
        <v>1</v>
      </c>
      <c r="F30" s="71">
        <v>0</v>
      </c>
      <c r="G30" s="71">
        <v>0</v>
      </c>
      <c r="H30" s="71">
        <v>0</v>
      </c>
      <c r="I30" s="71">
        <v>1</v>
      </c>
      <c r="J30" s="71">
        <v>0</v>
      </c>
      <c r="K30" s="71">
        <v>0</v>
      </c>
      <c r="L30" s="71">
        <v>0</v>
      </c>
      <c r="M30" s="71">
        <v>1</v>
      </c>
      <c r="N30" s="71">
        <v>0</v>
      </c>
      <c r="O30" s="71">
        <v>0</v>
      </c>
      <c r="P30" s="71">
        <v>0</v>
      </c>
      <c r="Q30" s="71">
        <v>0</v>
      </c>
      <c r="R30" s="71">
        <v>0</v>
      </c>
      <c r="S30" s="71">
        <v>0</v>
      </c>
      <c r="T30" s="71">
        <v>0</v>
      </c>
      <c r="U30" s="71">
        <v>0</v>
      </c>
      <c r="V30" s="87"/>
    </row>
    <row r="31" spans="1:22" x14ac:dyDescent="0.3">
      <c r="A31" s="90" t="s">
        <v>61</v>
      </c>
      <c r="B31" s="92" t="s">
        <v>64</v>
      </c>
      <c r="C31" s="105">
        <v>26438.400000000001</v>
      </c>
      <c r="D31" s="70">
        <f t="shared" si="1"/>
        <v>9.1544532268187252E-3</v>
      </c>
      <c r="E31" s="71">
        <v>1</v>
      </c>
      <c r="F31" s="71">
        <v>0</v>
      </c>
      <c r="G31" s="71">
        <v>0</v>
      </c>
      <c r="H31" s="71">
        <v>0</v>
      </c>
      <c r="I31" s="71">
        <v>1</v>
      </c>
      <c r="J31" s="71">
        <v>0</v>
      </c>
      <c r="K31" s="71">
        <v>0</v>
      </c>
      <c r="L31" s="71">
        <v>1</v>
      </c>
      <c r="M31" s="71">
        <v>0</v>
      </c>
      <c r="N31" s="71">
        <v>0</v>
      </c>
      <c r="O31" s="71">
        <v>0</v>
      </c>
      <c r="P31" s="71">
        <v>0</v>
      </c>
      <c r="Q31" s="71">
        <v>0</v>
      </c>
      <c r="R31" s="71">
        <v>0</v>
      </c>
      <c r="S31" s="71">
        <v>0</v>
      </c>
      <c r="T31" s="71">
        <v>0</v>
      </c>
      <c r="U31" s="71">
        <v>0</v>
      </c>
      <c r="V31" s="87"/>
    </row>
    <row r="32" spans="1:22" s="62" customFormat="1" x14ac:dyDescent="0.3">
      <c r="A32" s="51" t="s">
        <v>61</v>
      </c>
      <c r="B32" s="92" t="s">
        <v>64</v>
      </c>
      <c r="C32" s="105">
        <v>92160</v>
      </c>
      <c r="D32" s="70">
        <f t="shared" si="1"/>
        <v>3.191094806734196E-2</v>
      </c>
      <c r="E32" s="71">
        <v>1</v>
      </c>
      <c r="F32" s="71">
        <v>0</v>
      </c>
      <c r="G32" s="71">
        <v>0</v>
      </c>
      <c r="H32" s="71">
        <v>0</v>
      </c>
      <c r="I32" s="71">
        <v>1</v>
      </c>
      <c r="J32" s="71">
        <v>0</v>
      </c>
      <c r="K32" s="71">
        <v>0</v>
      </c>
      <c r="L32" s="71">
        <v>0</v>
      </c>
      <c r="M32" s="71">
        <v>1</v>
      </c>
      <c r="N32" s="71">
        <v>0</v>
      </c>
      <c r="O32" s="71">
        <v>1</v>
      </c>
      <c r="P32" s="71">
        <v>0</v>
      </c>
      <c r="Q32" s="71">
        <v>0</v>
      </c>
      <c r="R32" s="71">
        <v>0</v>
      </c>
      <c r="S32" s="71">
        <v>0</v>
      </c>
      <c r="T32" s="71">
        <v>0</v>
      </c>
      <c r="U32" s="71">
        <v>0</v>
      </c>
      <c r="V32" s="87"/>
    </row>
    <row r="33" spans="1:22" x14ac:dyDescent="0.3">
      <c r="A33" s="51" t="s">
        <v>61</v>
      </c>
      <c r="B33" s="119" t="s">
        <v>64</v>
      </c>
      <c r="C33" s="105">
        <v>91593.600000000006</v>
      </c>
      <c r="D33" s="70">
        <f t="shared" si="1"/>
        <v>3.1714828699011426E-2</v>
      </c>
      <c r="E33" s="71">
        <v>1</v>
      </c>
      <c r="F33" s="71">
        <v>0</v>
      </c>
      <c r="G33" s="71">
        <v>0</v>
      </c>
      <c r="H33" s="71">
        <v>0</v>
      </c>
      <c r="I33" s="71">
        <v>1</v>
      </c>
      <c r="J33" s="71">
        <v>0</v>
      </c>
      <c r="K33" s="71">
        <v>0</v>
      </c>
      <c r="L33" s="71">
        <v>0</v>
      </c>
      <c r="M33" s="71">
        <v>1</v>
      </c>
      <c r="N33" s="71">
        <v>0</v>
      </c>
      <c r="O33" s="71">
        <v>1</v>
      </c>
      <c r="P33" s="71">
        <v>0</v>
      </c>
      <c r="Q33" s="71">
        <v>0</v>
      </c>
      <c r="R33" s="71">
        <v>0</v>
      </c>
      <c r="S33" s="71">
        <v>0</v>
      </c>
      <c r="T33" s="71">
        <v>0</v>
      </c>
      <c r="U33" s="71">
        <v>0</v>
      </c>
      <c r="V33" s="87"/>
    </row>
    <row r="34" spans="1:22" s="61" customFormat="1" x14ac:dyDescent="0.3">
      <c r="A34" s="51" t="s">
        <v>61</v>
      </c>
      <c r="B34" s="119" t="s">
        <v>64</v>
      </c>
      <c r="C34" s="105">
        <v>42410</v>
      </c>
      <c r="D34" s="76">
        <f t="shared" si="1"/>
        <v>1.4684714708506647E-2</v>
      </c>
      <c r="E34" s="77">
        <v>1</v>
      </c>
      <c r="F34" s="77">
        <v>0</v>
      </c>
      <c r="G34" s="77">
        <v>0</v>
      </c>
      <c r="H34" s="77">
        <v>0</v>
      </c>
      <c r="I34" s="77">
        <v>1</v>
      </c>
      <c r="J34" s="77">
        <v>0</v>
      </c>
      <c r="K34" s="71">
        <v>0</v>
      </c>
      <c r="L34" s="71">
        <v>0</v>
      </c>
      <c r="M34" s="77">
        <v>1</v>
      </c>
      <c r="N34" s="77">
        <v>0</v>
      </c>
      <c r="O34" s="77">
        <v>1</v>
      </c>
      <c r="P34" s="77">
        <v>0</v>
      </c>
      <c r="Q34" s="77">
        <v>0</v>
      </c>
      <c r="R34" s="77">
        <v>0</v>
      </c>
      <c r="S34" s="77">
        <v>0</v>
      </c>
      <c r="T34" s="77">
        <v>0</v>
      </c>
      <c r="U34" s="77">
        <v>0</v>
      </c>
      <c r="V34" s="87"/>
    </row>
    <row r="35" spans="1:22" x14ac:dyDescent="0.3">
      <c r="A35" s="51" t="s">
        <v>61</v>
      </c>
      <c r="B35" s="119" t="s">
        <v>64</v>
      </c>
      <c r="C35" s="105">
        <v>146830</v>
      </c>
      <c r="D35" s="76">
        <f t="shared" si="1"/>
        <v>5.0840760684980689E-2</v>
      </c>
      <c r="E35" s="77">
        <v>1</v>
      </c>
      <c r="F35" s="77">
        <v>0</v>
      </c>
      <c r="G35" s="77">
        <v>0</v>
      </c>
      <c r="H35" s="77">
        <v>0</v>
      </c>
      <c r="I35" s="77">
        <v>1</v>
      </c>
      <c r="J35" s="77">
        <v>0</v>
      </c>
      <c r="K35" s="71">
        <v>0</v>
      </c>
      <c r="L35" s="71">
        <v>0</v>
      </c>
      <c r="M35" s="77">
        <v>0</v>
      </c>
      <c r="N35" s="77">
        <v>1</v>
      </c>
      <c r="O35" s="77">
        <v>1</v>
      </c>
      <c r="P35" s="77">
        <v>0</v>
      </c>
      <c r="Q35" s="77">
        <v>0</v>
      </c>
      <c r="R35" s="77">
        <v>0</v>
      </c>
      <c r="S35" s="77">
        <v>0</v>
      </c>
      <c r="T35" s="77">
        <v>0</v>
      </c>
      <c r="U35" s="77">
        <v>0</v>
      </c>
      <c r="V35" s="87"/>
    </row>
    <row r="36" spans="1:22" x14ac:dyDescent="0.3">
      <c r="A36" s="51" t="s">
        <v>61</v>
      </c>
      <c r="B36" s="119" t="s">
        <v>64</v>
      </c>
      <c r="C36" s="105">
        <v>946605.53</v>
      </c>
      <c r="D36" s="76">
        <f t="shared" si="1"/>
        <v>0.32776779414158763</v>
      </c>
      <c r="E36" s="77">
        <v>1</v>
      </c>
      <c r="F36" s="77">
        <v>0</v>
      </c>
      <c r="G36" s="77">
        <v>0</v>
      </c>
      <c r="H36" s="77">
        <v>0</v>
      </c>
      <c r="I36" s="77">
        <v>1</v>
      </c>
      <c r="J36" s="77">
        <v>0</v>
      </c>
      <c r="K36" s="71">
        <v>0</v>
      </c>
      <c r="L36" s="71">
        <v>0</v>
      </c>
      <c r="M36" s="77">
        <v>0</v>
      </c>
      <c r="N36" s="77">
        <v>1</v>
      </c>
      <c r="O36" s="77">
        <v>0</v>
      </c>
      <c r="P36" s="77">
        <v>0</v>
      </c>
      <c r="Q36" s="77">
        <v>0</v>
      </c>
      <c r="R36" s="77">
        <v>0</v>
      </c>
      <c r="S36" s="77">
        <v>0</v>
      </c>
      <c r="T36" s="77">
        <v>0</v>
      </c>
      <c r="U36" s="77">
        <v>0</v>
      </c>
      <c r="V36" s="87"/>
    </row>
    <row r="37" spans="1:22" x14ac:dyDescent="0.3">
      <c r="A37" s="51" t="s">
        <v>61</v>
      </c>
      <c r="B37" s="119" t="s">
        <v>64</v>
      </c>
      <c r="C37" s="105">
        <v>26532</v>
      </c>
      <c r="D37" s="76">
        <f t="shared" si="1"/>
        <v>9.1868627834496199E-3</v>
      </c>
      <c r="E37" s="77">
        <v>1</v>
      </c>
      <c r="F37" s="77">
        <v>0</v>
      </c>
      <c r="G37" s="77">
        <v>0</v>
      </c>
      <c r="H37" s="77">
        <v>0</v>
      </c>
      <c r="I37" s="77">
        <v>1</v>
      </c>
      <c r="J37" s="77">
        <v>0</v>
      </c>
      <c r="K37" s="71">
        <v>0</v>
      </c>
      <c r="L37" s="71">
        <v>0</v>
      </c>
      <c r="M37" s="77">
        <v>0</v>
      </c>
      <c r="N37" s="77">
        <v>1</v>
      </c>
      <c r="O37" s="77">
        <v>0</v>
      </c>
      <c r="P37" s="77">
        <v>0</v>
      </c>
      <c r="Q37" s="77">
        <v>0</v>
      </c>
      <c r="R37" s="77">
        <v>0</v>
      </c>
      <c r="S37" s="77">
        <v>0</v>
      </c>
      <c r="T37" s="77">
        <v>0</v>
      </c>
      <c r="U37" s="77">
        <v>0</v>
      </c>
      <c r="V37" s="87"/>
    </row>
    <row r="38" spans="1:22" s="62" customFormat="1" x14ac:dyDescent="0.3">
      <c r="A38" s="51" t="s">
        <v>61</v>
      </c>
      <c r="B38" s="119" t="s">
        <v>64</v>
      </c>
      <c r="C38" s="105">
        <v>68500</v>
      </c>
      <c r="D38" s="76">
        <f t="shared" si="1"/>
        <v>2.3718532363421488E-2</v>
      </c>
      <c r="E38" s="77">
        <v>1</v>
      </c>
      <c r="F38" s="77">
        <v>0</v>
      </c>
      <c r="G38" s="77">
        <v>0</v>
      </c>
      <c r="H38" s="77">
        <v>0</v>
      </c>
      <c r="I38" s="77">
        <v>1</v>
      </c>
      <c r="J38" s="77">
        <v>0</v>
      </c>
      <c r="K38" s="77">
        <v>0</v>
      </c>
      <c r="L38" s="71">
        <v>0</v>
      </c>
      <c r="M38" s="77">
        <v>0</v>
      </c>
      <c r="N38" s="77">
        <v>1</v>
      </c>
      <c r="O38" s="77">
        <v>0</v>
      </c>
      <c r="P38" s="77">
        <v>0</v>
      </c>
      <c r="Q38" s="77">
        <v>0</v>
      </c>
      <c r="R38" s="77">
        <v>0</v>
      </c>
      <c r="S38" s="77">
        <v>0</v>
      </c>
      <c r="T38" s="77">
        <v>0</v>
      </c>
      <c r="U38" s="77">
        <v>0</v>
      </c>
      <c r="V38" s="87"/>
    </row>
    <row r="39" spans="1:22" x14ac:dyDescent="0.3">
      <c r="A39" s="51" t="s">
        <v>61</v>
      </c>
      <c r="B39" s="119" t="s">
        <v>64</v>
      </c>
      <c r="C39" s="105">
        <v>63300</v>
      </c>
      <c r="D39" s="76">
        <f t="shared" si="1"/>
        <v>2.1918001439482922E-2</v>
      </c>
      <c r="E39" s="77">
        <v>1</v>
      </c>
      <c r="F39" s="77">
        <v>0</v>
      </c>
      <c r="G39" s="77">
        <v>0</v>
      </c>
      <c r="H39" s="77">
        <v>0</v>
      </c>
      <c r="I39" s="77">
        <v>1</v>
      </c>
      <c r="J39" s="77">
        <v>0</v>
      </c>
      <c r="K39" s="77">
        <v>0</v>
      </c>
      <c r="L39" s="71">
        <v>0</v>
      </c>
      <c r="M39" s="77">
        <v>0</v>
      </c>
      <c r="N39" s="77">
        <v>1</v>
      </c>
      <c r="O39" s="77">
        <v>0</v>
      </c>
      <c r="P39" s="77">
        <v>0</v>
      </c>
      <c r="Q39" s="77">
        <v>0</v>
      </c>
      <c r="R39" s="77">
        <v>0</v>
      </c>
      <c r="S39" s="77">
        <v>0</v>
      </c>
      <c r="T39" s="77">
        <v>0</v>
      </c>
      <c r="U39" s="77">
        <v>0</v>
      </c>
      <c r="V39" s="87"/>
    </row>
    <row r="40" spans="1:22" s="61" customFormat="1" x14ac:dyDescent="0.3">
      <c r="A40" s="51" t="s">
        <v>61</v>
      </c>
      <c r="B40" s="119" t="s">
        <v>64</v>
      </c>
      <c r="C40" s="105">
        <v>65080</v>
      </c>
      <c r="D40" s="76">
        <f t="shared" si="1"/>
        <v>2.253433702498497E-2</v>
      </c>
      <c r="E40" s="77">
        <v>1</v>
      </c>
      <c r="F40" s="77">
        <v>0</v>
      </c>
      <c r="G40" s="77">
        <v>0</v>
      </c>
      <c r="H40" s="77">
        <v>0</v>
      </c>
      <c r="I40" s="77">
        <v>1</v>
      </c>
      <c r="J40" s="77">
        <v>0</v>
      </c>
      <c r="K40" s="77">
        <v>1</v>
      </c>
      <c r="L40" s="71">
        <v>0</v>
      </c>
      <c r="M40" s="77">
        <v>0</v>
      </c>
      <c r="N40" s="77">
        <v>0</v>
      </c>
      <c r="O40" s="77">
        <v>0</v>
      </c>
      <c r="P40" s="77">
        <v>0</v>
      </c>
      <c r="Q40" s="77">
        <v>0</v>
      </c>
      <c r="R40" s="77">
        <v>0</v>
      </c>
      <c r="S40" s="77">
        <v>0</v>
      </c>
      <c r="T40" s="77">
        <v>0</v>
      </c>
      <c r="U40" s="77">
        <v>0</v>
      </c>
      <c r="V40" s="87"/>
    </row>
    <row r="41" spans="1:22" ht="14.4" thickBot="1" x14ac:dyDescent="0.35">
      <c r="A41" s="51" t="s">
        <v>61</v>
      </c>
      <c r="B41" s="119" t="s">
        <v>64</v>
      </c>
      <c r="C41" s="105">
        <v>274535.76</v>
      </c>
      <c r="D41" s="76">
        <f t="shared" si="1"/>
        <v>9.5059639539803134E-2</v>
      </c>
      <c r="E41" s="77">
        <v>1</v>
      </c>
      <c r="F41" s="77">
        <v>0</v>
      </c>
      <c r="G41" s="77">
        <v>0</v>
      </c>
      <c r="H41" s="77">
        <v>0</v>
      </c>
      <c r="I41" s="77">
        <v>1</v>
      </c>
      <c r="J41" s="77">
        <v>0</v>
      </c>
      <c r="K41" s="77">
        <v>0</v>
      </c>
      <c r="L41" s="71">
        <v>1</v>
      </c>
      <c r="M41" s="77">
        <v>0</v>
      </c>
      <c r="N41" s="77">
        <v>0</v>
      </c>
      <c r="O41" s="77">
        <v>0</v>
      </c>
      <c r="P41" s="77">
        <v>0</v>
      </c>
      <c r="Q41" s="77">
        <v>0</v>
      </c>
      <c r="R41" s="77">
        <v>0</v>
      </c>
      <c r="S41" s="77">
        <v>0</v>
      </c>
      <c r="T41" s="77">
        <v>0</v>
      </c>
      <c r="U41" s="77">
        <v>0</v>
      </c>
      <c r="V41" s="87"/>
    </row>
    <row r="42" spans="1:22" ht="14.4" thickTop="1" x14ac:dyDescent="0.3">
      <c r="A42" s="95"/>
      <c r="B42" s="96"/>
      <c r="C42" s="78">
        <f>C41+C40+C28+C39+C38+C37+C36+C35+C34+C33+C32+C31+C30+C29</f>
        <v>2042577.86</v>
      </c>
      <c r="D42" s="79">
        <f>C42/C51</f>
        <v>0.70725473105428038</v>
      </c>
      <c r="E42" s="165">
        <v>1</v>
      </c>
      <c r="F42" s="165">
        <v>0</v>
      </c>
      <c r="G42" s="165">
        <v>0</v>
      </c>
      <c r="H42" s="165">
        <v>0</v>
      </c>
      <c r="I42" s="165">
        <v>1</v>
      </c>
      <c r="J42" s="165">
        <v>0</v>
      </c>
      <c r="K42" s="165">
        <f>C40/C42</f>
        <v>3.1861698530307188E-2</v>
      </c>
      <c r="L42" s="165">
        <v>0</v>
      </c>
      <c r="M42" s="165">
        <f>(C30+C32+C33+C34)/C42</f>
        <v>0.1310125676188422</v>
      </c>
      <c r="N42" s="165">
        <f>(C29+C35+C36+C28+C37+C38+C39)/C42</f>
        <v>0.68977558094162439</v>
      </c>
      <c r="O42" s="165">
        <f>(C32+C33+C28+C34+C35)/C51</f>
        <v>0.15714978503184296</v>
      </c>
      <c r="P42" s="165">
        <v>0</v>
      </c>
      <c r="Q42" s="165">
        <v>0</v>
      </c>
      <c r="R42" s="165">
        <v>0</v>
      </c>
      <c r="S42" s="165">
        <v>0</v>
      </c>
      <c r="T42" s="165">
        <v>0</v>
      </c>
      <c r="U42" s="165">
        <v>0</v>
      </c>
      <c r="V42" s="87"/>
    </row>
    <row r="43" spans="1:22" s="61" customFormat="1" ht="15" thickBot="1" x14ac:dyDescent="0.35">
      <c r="A43" s="90" t="s">
        <v>47</v>
      </c>
      <c r="B43" s="91" t="s">
        <v>49</v>
      </c>
      <c r="C43" s="123">
        <v>106075.12</v>
      </c>
      <c r="D43" s="76">
        <f>C43/$C$51</f>
        <v>3.6729141119325806E-2</v>
      </c>
      <c r="E43" s="77">
        <v>1</v>
      </c>
      <c r="F43" s="77">
        <v>0</v>
      </c>
      <c r="G43" s="77">
        <v>0</v>
      </c>
      <c r="H43" s="77">
        <v>0</v>
      </c>
      <c r="I43" s="77">
        <v>1</v>
      </c>
      <c r="J43" s="77">
        <v>0</v>
      </c>
      <c r="K43" s="77">
        <v>1</v>
      </c>
      <c r="L43" s="77">
        <v>0</v>
      </c>
      <c r="M43" s="77">
        <v>0</v>
      </c>
      <c r="N43" s="77">
        <v>0</v>
      </c>
      <c r="O43" s="77">
        <v>0</v>
      </c>
      <c r="P43" s="77">
        <v>0</v>
      </c>
      <c r="Q43" s="77">
        <v>0</v>
      </c>
      <c r="R43" s="77">
        <v>0</v>
      </c>
      <c r="S43" s="77">
        <v>0</v>
      </c>
      <c r="T43" s="77">
        <v>0</v>
      </c>
      <c r="U43" s="77">
        <v>0</v>
      </c>
      <c r="V43" s="87"/>
    </row>
    <row r="44" spans="1:22" s="61" customFormat="1" ht="14.4" thickTop="1" x14ac:dyDescent="0.3">
      <c r="A44" s="95"/>
      <c r="B44" s="96"/>
      <c r="C44" s="137">
        <f>C43</f>
        <v>106075.12</v>
      </c>
      <c r="D44" s="73">
        <f>C44/C51</f>
        <v>3.6729141119325806E-2</v>
      </c>
      <c r="E44" s="74">
        <v>1</v>
      </c>
      <c r="F44" s="74">
        <v>0</v>
      </c>
      <c r="G44" s="74">
        <v>0</v>
      </c>
      <c r="H44" s="74">
        <v>0</v>
      </c>
      <c r="I44" s="74">
        <v>1</v>
      </c>
      <c r="J44" s="74">
        <v>0</v>
      </c>
      <c r="K44" s="74">
        <f>C43/C44</f>
        <v>1</v>
      </c>
      <c r="L44" s="74">
        <v>0</v>
      </c>
      <c r="M44" s="74">
        <v>0</v>
      </c>
      <c r="N44" s="74">
        <v>0</v>
      </c>
      <c r="O44" s="74">
        <v>0</v>
      </c>
      <c r="P44" s="74">
        <v>0</v>
      </c>
      <c r="Q44" s="74">
        <v>0</v>
      </c>
      <c r="R44" s="74">
        <v>0</v>
      </c>
      <c r="S44" s="74">
        <v>0</v>
      </c>
      <c r="T44" s="74">
        <v>0</v>
      </c>
      <c r="U44" s="74">
        <v>0</v>
      </c>
      <c r="V44" s="87"/>
    </row>
    <row r="45" spans="1:22" s="61" customFormat="1" ht="15" thickBot="1" x14ac:dyDescent="0.35">
      <c r="A45" s="51" t="s">
        <v>79</v>
      </c>
      <c r="B45" s="119" t="s">
        <v>80</v>
      </c>
      <c r="C45" s="123">
        <v>145462.89000000001</v>
      </c>
      <c r="D45" s="76">
        <f>C45/$C$51</f>
        <v>5.036739071739884E-2</v>
      </c>
      <c r="E45" s="77">
        <v>1</v>
      </c>
      <c r="F45" s="77">
        <v>0</v>
      </c>
      <c r="G45" s="77">
        <v>0</v>
      </c>
      <c r="H45" s="77">
        <v>0</v>
      </c>
      <c r="I45" s="77">
        <v>1</v>
      </c>
      <c r="J45" s="77">
        <v>0</v>
      </c>
      <c r="K45" s="77">
        <v>0</v>
      </c>
      <c r="L45" s="77">
        <v>0</v>
      </c>
      <c r="M45" s="77">
        <v>0</v>
      </c>
      <c r="N45" s="77">
        <v>1</v>
      </c>
      <c r="O45" s="77">
        <v>0</v>
      </c>
      <c r="P45" s="77">
        <v>0</v>
      </c>
      <c r="Q45" s="77">
        <v>1</v>
      </c>
      <c r="R45" s="77">
        <v>0</v>
      </c>
      <c r="S45" s="77">
        <v>0</v>
      </c>
      <c r="T45" s="77">
        <v>0</v>
      </c>
      <c r="U45" s="77">
        <v>0</v>
      </c>
      <c r="V45" s="87"/>
    </row>
    <row r="46" spans="1:22" s="61" customFormat="1" ht="14.4" thickTop="1" x14ac:dyDescent="0.3">
      <c r="A46" s="95"/>
      <c r="B46" s="96"/>
      <c r="C46" s="163">
        <f>C45</f>
        <v>145462.89000000001</v>
      </c>
      <c r="D46" s="164">
        <f>C46/C51</f>
        <v>5.036739071739884E-2</v>
      </c>
      <c r="E46" s="80">
        <v>1</v>
      </c>
      <c r="F46" s="80">
        <v>0</v>
      </c>
      <c r="G46" s="80">
        <v>0</v>
      </c>
      <c r="H46" s="80">
        <v>0</v>
      </c>
      <c r="I46" s="80">
        <v>1</v>
      </c>
      <c r="J46" s="80">
        <v>0</v>
      </c>
      <c r="K46" s="80">
        <v>0</v>
      </c>
      <c r="L46" s="80">
        <v>0</v>
      </c>
      <c r="M46" s="80">
        <v>0</v>
      </c>
      <c r="N46" s="80">
        <v>1</v>
      </c>
      <c r="O46" s="80">
        <v>0</v>
      </c>
      <c r="P46" s="80">
        <v>0</v>
      </c>
      <c r="Q46" s="80">
        <f>C45/C51</f>
        <v>5.036739071739884E-2</v>
      </c>
      <c r="R46" s="80">
        <v>0</v>
      </c>
      <c r="S46" s="80">
        <v>0</v>
      </c>
      <c r="T46" s="80">
        <v>0</v>
      </c>
      <c r="U46" s="80">
        <v>0</v>
      </c>
      <c r="V46" s="87"/>
    </row>
    <row r="47" spans="1:22" s="61" customFormat="1" ht="14.4" thickBot="1" x14ac:dyDescent="0.35">
      <c r="A47" s="155" t="s">
        <v>142</v>
      </c>
      <c r="B47" s="127" t="s">
        <v>143</v>
      </c>
      <c r="C47" s="105">
        <v>87345.11</v>
      </c>
      <c r="D47" s="76">
        <f>C47/$C$51</f>
        <v>3.0243763771118391E-2</v>
      </c>
      <c r="E47" s="77">
        <v>1</v>
      </c>
      <c r="F47" s="77">
        <v>0</v>
      </c>
      <c r="G47" s="77">
        <v>0</v>
      </c>
      <c r="H47" s="77">
        <v>0</v>
      </c>
      <c r="I47" s="77">
        <v>1</v>
      </c>
      <c r="J47" s="77">
        <v>0</v>
      </c>
      <c r="K47" s="77">
        <v>0</v>
      </c>
      <c r="L47" s="77">
        <v>0</v>
      </c>
      <c r="M47" s="77">
        <v>0</v>
      </c>
      <c r="N47" s="77">
        <v>1</v>
      </c>
      <c r="O47" s="77">
        <v>0</v>
      </c>
      <c r="P47" s="77">
        <v>0</v>
      </c>
      <c r="Q47" s="77">
        <v>1</v>
      </c>
      <c r="R47" s="77">
        <v>0</v>
      </c>
      <c r="S47" s="77">
        <v>0</v>
      </c>
      <c r="T47" s="77">
        <v>0</v>
      </c>
      <c r="U47" s="77">
        <v>0</v>
      </c>
      <c r="V47" s="87"/>
    </row>
    <row r="48" spans="1:22" s="61" customFormat="1" ht="14.4" thickTop="1" x14ac:dyDescent="0.3">
      <c r="A48" s="95"/>
      <c r="B48" s="96"/>
      <c r="C48" s="78">
        <f>C47</f>
        <v>87345.11</v>
      </c>
      <c r="D48" s="79">
        <f>C48/C51</f>
        <v>3.0243763771118391E-2</v>
      </c>
      <c r="E48" s="165">
        <v>1</v>
      </c>
      <c r="F48" s="165">
        <v>0</v>
      </c>
      <c r="G48" s="165">
        <v>0</v>
      </c>
      <c r="H48" s="165">
        <v>0</v>
      </c>
      <c r="I48" s="165">
        <v>1</v>
      </c>
      <c r="J48" s="165">
        <v>0</v>
      </c>
      <c r="K48" s="165">
        <v>0</v>
      </c>
      <c r="L48" s="165">
        <v>0</v>
      </c>
      <c r="M48" s="165">
        <v>0</v>
      </c>
      <c r="N48" s="165">
        <v>1</v>
      </c>
      <c r="O48" s="165">
        <v>0</v>
      </c>
      <c r="P48" s="165">
        <v>0</v>
      </c>
      <c r="Q48" s="165">
        <f>C47/C51</f>
        <v>3.0243763771118391E-2</v>
      </c>
      <c r="R48" s="165">
        <v>0</v>
      </c>
      <c r="S48" s="165">
        <v>0</v>
      </c>
      <c r="T48" s="165">
        <v>0</v>
      </c>
      <c r="U48" s="165">
        <v>0</v>
      </c>
    </row>
    <row r="49" spans="1:22" x14ac:dyDescent="0.3">
      <c r="A49" s="130"/>
      <c r="B49" s="131"/>
      <c r="C49" s="132"/>
      <c r="D49" s="133"/>
      <c r="E49" s="134"/>
      <c r="F49" s="134"/>
      <c r="G49" s="134"/>
      <c r="H49" s="134"/>
      <c r="I49" s="134"/>
      <c r="J49" s="134"/>
      <c r="K49" s="134"/>
      <c r="L49" s="134"/>
      <c r="M49" s="134"/>
      <c r="N49" s="134"/>
      <c r="O49" s="134"/>
      <c r="P49" s="134"/>
      <c r="Q49" s="134"/>
      <c r="R49" s="134"/>
      <c r="S49" s="134"/>
      <c r="T49" s="134"/>
      <c r="U49" s="134"/>
    </row>
    <row r="50" spans="1:22" ht="14.4" thickBot="1" x14ac:dyDescent="0.35">
      <c r="A50" s="81"/>
      <c r="B50" s="82"/>
      <c r="C50" s="132"/>
      <c r="D50" s="133"/>
      <c r="E50" s="134"/>
      <c r="F50" s="134"/>
      <c r="G50" s="134"/>
      <c r="H50" s="134"/>
      <c r="I50" s="134"/>
      <c r="J50" s="134"/>
      <c r="K50" s="134"/>
      <c r="L50" s="134"/>
      <c r="M50" s="134"/>
      <c r="N50" s="134"/>
      <c r="O50" s="134"/>
      <c r="P50" s="134"/>
      <c r="Q50" s="134"/>
      <c r="R50" s="134"/>
      <c r="S50" s="134"/>
      <c r="T50" s="134"/>
      <c r="U50" s="134"/>
    </row>
    <row r="51" spans="1:22" ht="14.4" thickBot="1" x14ac:dyDescent="0.35">
      <c r="A51" s="81"/>
      <c r="B51" s="117" t="s">
        <v>65</v>
      </c>
      <c r="C51" s="136">
        <f>SUM(C19, C25, C27, C42, C44, C46, C48)</f>
        <v>2888037.04</v>
      </c>
      <c r="D51" s="142">
        <f>D48+D46+D44+D42+D27+D25+D19</f>
        <v>1</v>
      </c>
      <c r="E51" s="134"/>
      <c r="F51" s="134"/>
      <c r="G51" s="134"/>
      <c r="H51" s="134"/>
      <c r="I51" s="134"/>
      <c r="J51" s="134"/>
      <c r="K51" s="134"/>
      <c r="L51" s="134"/>
      <c r="M51" s="134"/>
      <c r="N51" s="134"/>
      <c r="O51" s="134"/>
      <c r="P51" s="134"/>
      <c r="Q51" s="134"/>
      <c r="R51" s="134"/>
      <c r="S51" s="134"/>
      <c r="T51" s="134"/>
      <c r="U51" s="134"/>
    </row>
    <row r="52" spans="1:22" x14ac:dyDescent="0.3">
      <c r="A52" s="81"/>
      <c r="B52" s="82"/>
      <c r="C52" s="83"/>
      <c r="D52" s="84"/>
      <c r="E52" s="84"/>
      <c r="F52" s="82"/>
      <c r="G52" s="82"/>
      <c r="H52" s="82"/>
      <c r="I52" s="82"/>
      <c r="J52" s="82"/>
      <c r="K52" s="82"/>
      <c r="L52" s="82"/>
      <c r="M52" s="82"/>
      <c r="N52" s="82"/>
      <c r="O52" s="82"/>
      <c r="P52" s="82"/>
      <c r="Q52" s="82"/>
      <c r="R52" s="82"/>
      <c r="S52" s="82"/>
      <c r="T52" s="82"/>
      <c r="U52" s="82"/>
      <c r="V52" s="135"/>
    </row>
    <row r="53" spans="1:22" x14ac:dyDescent="0.3">
      <c r="A53" s="81"/>
      <c r="B53" s="82"/>
      <c r="C53" s="83"/>
      <c r="D53" s="85"/>
      <c r="E53" s="82"/>
      <c r="F53" s="82"/>
      <c r="G53" s="82"/>
      <c r="H53" s="82"/>
      <c r="I53" s="82"/>
      <c r="J53" s="82"/>
      <c r="K53" s="82"/>
      <c r="L53" s="82"/>
      <c r="M53" s="82"/>
      <c r="N53" s="82"/>
      <c r="O53" s="82"/>
      <c r="P53" s="82"/>
      <c r="Q53" s="82"/>
      <c r="R53" s="82"/>
      <c r="S53" s="82"/>
      <c r="T53" s="82"/>
      <c r="U53" s="82"/>
      <c r="V53" s="135"/>
    </row>
    <row r="54" spans="1:22" x14ac:dyDescent="0.3">
      <c r="D54" s="84"/>
      <c r="E54" s="82"/>
      <c r="F54" s="82"/>
      <c r="G54" s="82"/>
      <c r="H54" s="82"/>
      <c r="I54" s="82"/>
      <c r="J54" s="82"/>
      <c r="K54" s="82"/>
      <c r="L54" s="82"/>
      <c r="M54" s="82"/>
      <c r="N54" s="82"/>
      <c r="O54" s="82"/>
      <c r="P54" s="82"/>
      <c r="Q54" s="82"/>
      <c r="R54" s="82"/>
      <c r="S54" s="82"/>
      <c r="T54" s="82"/>
      <c r="U54" s="82"/>
      <c r="V54" s="135"/>
    </row>
    <row r="55" spans="1:22" x14ac:dyDescent="0.3">
      <c r="D55" s="84"/>
      <c r="E55" s="82"/>
      <c r="F55" s="82"/>
      <c r="G55" s="82"/>
      <c r="H55" s="82"/>
      <c r="I55" s="82"/>
      <c r="J55" s="82"/>
      <c r="K55" s="82"/>
      <c r="L55" s="82"/>
      <c r="M55" s="82"/>
      <c r="N55" s="82"/>
      <c r="O55" s="82"/>
      <c r="P55" s="82"/>
      <c r="Q55" s="82"/>
      <c r="R55" s="82"/>
      <c r="S55" s="82"/>
      <c r="T55" s="82"/>
      <c r="U55" s="82"/>
      <c r="V55" s="135"/>
    </row>
    <row r="56" spans="1:22" x14ac:dyDescent="0.3">
      <c r="U56" s="135"/>
      <c r="V56" s="135"/>
    </row>
    <row r="57" spans="1:22" x14ac:dyDescent="0.3">
      <c r="U57" s="135"/>
      <c r="V57" s="135"/>
    </row>
  </sheetData>
  <sortState ref="A19:C29">
    <sortCondition descending="1" ref="C19"/>
  </sortState>
  <mergeCells count="13">
    <mergeCell ref="A17:U17"/>
    <mergeCell ref="O2:U2"/>
    <mergeCell ref="O3:U3"/>
    <mergeCell ref="A4:B4"/>
    <mergeCell ref="A1:N1"/>
    <mergeCell ref="A2:B2"/>
    <mergeCell ref="C2:D3"/>
    <mergeCell ref="E2:H2"/>
    <mergeCell ref="I2:J2"/>
    <mergeCell ref="K2:N2"/>
    <mergeCell ref="E3:H3"/>
    <mergeCell ref="I3:J3"/>
    <mergeCell ref="K3:N3"/>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Standard Format</vt:lpstr>
      <vt:lpstr>Standard Summary</vt:lpstr>
      <vt:lpstr>'Standard Summary'!Print_Area</vt:lpstr>
      <vt:lpstr>'Standard Summary'!Print_Titles</vt:lpstr>
    </vt:vector>
  </TitlesOfParts>
  <Company>OMB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swartz_j</dc:creator>
  <cp:lastModifiedBy>Ned Read</cp:lastModifiedBy>
  <cp:lastPrinted>2015-01-14T22:47:22Z</cp:lastPrinted>
  <dcterms:created xsi:type="dcterms:W3CDTF">2010-07-26T17:11:06Z</dcterms:created>
  <dcterms:modified xsi:type="dcterms:W3CDTF">2016-04-15T22:29:28Z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